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Расходы" sheetId="1" state="hidden" r:id="rId1"/>
    <sheet name="Источники" sheetId="2" state="hidden" r:id="rId2"/>
    <sheet name="Доходы" sheetId="3" r:id="rId3"/>
    <sheet name="Расходы " sheetId="4" r:id="rId4"/>
    <sheet name="Источники " sheetId="5" r:id="rId5"/>
  </sheets>
  <definedNames>
    <definedName name="LAST_CELL" localSheetId="2">'Доходы'!$F$90</definedName>
    <definedName name="RBEGIN_1" localSheetId="2">'Доходы'!$A$19</definedName>
    <definedName name="RBEGIN_1" localSheetId="1">'Источники'!$A$12</definedName>
    <definedName name="RBEGIN_1" localSheetId="0">'Расходы'!$A$13</definedName>
    <definedName name="REND_1" localSheetId="2">'Доходы'!$A$90</definedName>
    <definedName name="REND_1" localSheetId="1">'Источники'!$A$31</definedName>
    <definedName name="REND_1" localSheetId="0">'Расходы'!$A$292</definedName>
    <definedName name="S_520" localSheetId="1">'Источники'!$A$14</definedName>
    <definedName name="S_620" localSheetId="1">'Источники'!$A$18</definedName>
    <definedName name="S_700" localSheetId="1">'Источники'!$A$19</definedName>
    <definedName name="S_700A" localSheetId="1">'Источники'!$A$20</definedName>
    <definedName name="S_700B" localSheetId="1">'Источники'!$A$21</definedName>
    <definedName name="_xlnm.Print_Area" localSheetId="4">'Источники '!$A$1:$DF$38</definedName>
    <definedName name="_xlnm.Print_Area" localSheetId="3">'Расходы '!$A$1:$K$424</definedName>
  </definedNames>
  <calcPr fullCalcOnLoad="1"/>
</workbook>
</file>

<file path=xl/sharedStrings.xml><?xml version="1.0" encoding="utf-8"?>
<sst xmlns="http://schemas.openxmlformats.org/spreadsheetml/2006/main" count="3823" uniqueCount="909">
  <si>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</si>
  <si>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</si>
  <si>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</si>
  <si>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</si>
  <si>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</si>
  <si>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</si>
  <si>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</si>
  <si>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</si>
  <si>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</si>
  <si>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</si>
  <si>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</si>
  <si>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</si>
  <si>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Периодичность: годовая</t>
  </si>
  <si>
    <t>Единица измерения: руб.</t>
  </si>
  <si>
    <t>933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</si>
  <si>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</si>
  <si>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</si>
  <si>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</si>
  <si>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</si>
  <si>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</si>
  <si>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</si>
  <si>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</si>
  <si>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</si>
  <si>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</si>
  <si>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</si>
  <si>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</si>
  <si>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</si>
  <si>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</si>
  <si>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</si>
  <si>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 на доходы физических лиц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</si>
  <si>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</si>
  <si>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</si>
  <si>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</si>
  <si>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</si>
  <si>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</si>
  <si>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</si>
  <si>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</si>
  <si>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</si>
  <si>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</si>
  <si>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</si>
  <si>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</si>
  <si>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физических лиц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</si>
  <si>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</si>
  <si>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</si>
  <si>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</si>
  <si>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</si>
  <si>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сельских поселений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</si>
  <si>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</si>
  <si>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</si>
  <si>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неналоговые доходы</t>
  </si>
  <si>
    <t>Прочие неналоговые доходы бюджетов сельских поселений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</si>
  <si>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</si>
  <si>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</si>
  <si>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</si>
  <si>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</si>
  <si>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</si>
  <si>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</si>
  <si>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</si>
  <si>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</si>
  <si>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</si>
  <si>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</si>
  <si>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</si>
  <si>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</si>
  <si>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</si>
  <si>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</si>
  <si>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</si>
  <si>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</si>
  <si>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</si>
  <si>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</si>
  <si>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</si>
  <si>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</si>
  <si>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</si>
  <si>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</si>
  <si>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</si>
  <si>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</si>
  <si>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</si>
  <si>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</si>
  <si>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</si>
  <si>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</si>
  <si>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</si>
  <si>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</si>
  <si>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</si>
  <si>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</si>
  <si>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</si>
  <si>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</si>
  <si>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</si>
  <si>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>Социальное обеспечение</t>
  </si>
  <si>
    <t xml:space="preserve">000 0100 0000000 122 260 </t>
  </si>
  <si>
    <t>Пособия по социальной помощи населению</t>
  </si>
  <si>
    <t xml:space="preserve">000 0100 0000000 122 262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</si>
  <si>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</si>
  <si>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</si>
  <si>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</si>
  <si>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</si>
  <si>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</si>
  <si>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</si>
  <si>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</si>
  <si>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>Оплата работ, услуг</t>
  </si>
  <si>
    <t xml:space="preserve">000 0100 0000000 244 220 </t>
  </si>
  <si>
    <t>Услуги связи</t>
  </si>
  <si>
    <t xml:space="preserve">000 0100 0000000 244 221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</si>
  <si>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</si>
  <si>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</si>
  <si>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</si>
  <si>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</si>
  <si>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>Прочие работы, услуги</t>
  </si>
  <si>
    <t xml:space="preserve">000 0100 0000000 244 226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</si>
  <si>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</si>
  <si>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</si>
  <si>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</si>
  <si>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</si>
  <si>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</si>
  <si>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</si>
  <si>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</si>
  <si>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</si>
  <si>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</si>
  <si>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</si>
  <si>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</si>
  <si>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</si>
  <si>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</si>
  <si>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</si>
  <si>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</si>
  <si>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</si>
  <si>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</si>
  <si>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</si>
  <si>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</si>
  <si>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</si>
  <si>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</si>
  <si>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>Прочие расходы</t>
  </si>
  <si>
    <t xml:space="preserve">000 0100 0000000 852 290 </t>
  </si>
  <si>
    <t>Уплата иных платежей</t>
  </si>
  <si>
    <t xml:space="preserve">000 0100 0000000 853 000 </t>
  </si>
  <si>
    <t xml:space="preserve">000 0100 0000000 853 200 </t>
  </si>
  <si>
    <t xml:space="preserve">000 0100 0000000 853 290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</si>
  <si>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</si>
  <si>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</si>
  <si>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</si>
  <si>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</si>
  <si>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</si>
  <si>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</si>
  <si>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</si>
  <si>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</si>
  <si>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</si>
  <si>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</si>
  <si>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</si>
  <si>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</si>
  <si>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</si>
  <si>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</si>
  <si>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</si>
  <si>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</si>
  <si>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</si>
  <si>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</si>
  <si>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</si>
  <si>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</si>
  <si>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</si>
  <si>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</si>
  <si>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</si>
  <si>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</si>
  <si>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</si>
  <si>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</si>
  <si>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</si>
  <si>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</si>
  <si>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</si>
  <si>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000 0106 0000000 000 000 </t>
  </si>
  <si>
    <t xml:space="preserve">000 0106 0000000 500 000 </t>
  </si>
  <si>
    <t xml:space="preserve">000 0106 0000000 540 000 </t>
  </si>
  <si>
    <t xml:space="preserve">000 0106 0000000 540 200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</si>
  <si>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</si>
  <si>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</si>
  <si>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</si>
  <si>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</si>
  <si>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</si>
  <si>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</si>
  <si>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</si>
  <si>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000 0113 0000000 500 000 </t>
  </si>
  <si>
    <t xml:space="preserve">000 0113 0000000 540 000 </t>
  </si>
  <si>
    <t xml:space="preserve">000 0113 0000000 540 200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</si>
  <si>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</si>
  <si>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</si>
  <si>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</si>
  <si>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</si>
  <si>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 xml:space="preserve">000 0113 0000000 853 000 </t>
  </si>
  <si>
    <t xml:space="preserve">000 0113 0000000 853 200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</si>
  <si>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</si>
  <si>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</si>
  <si>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</si>
  <si>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</si>
  <si>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</si>
  <si>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</si>
  <si>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</si>
  <si>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</si>
  <si>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</si>
  <si>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</si>
  <si>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</si>
  <si>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</si>
  <si>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</si>
  <si>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</si>
  <si>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</si>
  <si>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</si>
  <si>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</si>
  <si>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</si>
  <si>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</si>
  <si>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</si>
  <si>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</si>
  <si>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</si>
  <si>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</si>
  <si>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</si>
  <si>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</si>
  <si>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</si>
  <si>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</si>
  <si>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</si>
  <si>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</si>
  <si>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</si>
  <si>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</si>
  <si>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</si>
  <si>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</si>
  <si>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</si>
  <si>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</si>
  <si>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</si>
  <si>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</si>
  <si>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</si>
  <si>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</si>
  <si>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</si>
  <si>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</si>
  <si>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</si>
  <si>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</si>
  <si>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</si>
  <si>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</si>
  <si>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</si>
  <si>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</si>
  <si>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</si>
  <si>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</si>
  <si>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</si>
  <si>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000 0400 0000000 244 310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</si>
  <si>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</si>
  <si>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</si>
  <si>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</si>
  <si>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</si>
  <si>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</si>
  <si>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</si>
  <si>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</si>
  <si>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</si>
  <si>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</si>
  <si>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</si>
  <si>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</si>
  <si>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</si>
  <si>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</si>
  <si>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000 0412 0000000 244 300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</si>
  <si>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</si>
  <si>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</si>
  <si>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</si>
  <si>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</si>
  <si>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</si>
  <si>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</si>
  <si>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</si>
  <si>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</si>
  <si>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</si>
  <si>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</si>
  <si>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</si>
  <si>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</si>
  <si>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</si>
  <si>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</si>
  <si>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</si>
  <si>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</si>
  <si>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</si>
  <si>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</si>
  <si>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</si>
  <si>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</si>
  <si>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</si>
  <si>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</si>
  <si>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</si>
  <si>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</si>
  <si>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000 0500 0000000 414 200 </t>
  </si>
  <si>
    <t xml:space="preserve">000 0500 0000000 414 220 </t>
  </si>
  <si>
    <t xml:space="preserve">000 0500 0000000 414 226 </t>
  </si>
  <si>
    <t xml:space="preserve">000 0500 0000000 414 300 </t>
  </si>
  <si>
    <t xml:space="preserve">000 0500 0000000 414 310 </t>
  </si>
  <si>
    <t xml:space="preserve">000 0500 0000000 500 000 </t>
  </si>
  <si>
    <t xml:space="preserve">000 0500 0000000 540 000 </t>
  </si>
  <si>
    <t xml:space="preserve">000 0500 0000000 540 200 </t>
  </si>
  <si>
    <t xml:space="preserve">000 0500 0000000 540 250 </t>
  </si>
  <si>
    <t xml:space="preserve">000 0500 0000000 540 251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</si>
  <si>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</si>
  <si>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</si>
  <si>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</si>
  <si>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</si>
  <si>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</si>
  <si>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</si>
  <si>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</si>
  <si>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</si>
  <si>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</si>
  <si>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</si>
  <si>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</si>
  <si>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</si>
  <si>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</si>
  <si>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</si>
  <si>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</si>
  <si>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</si>
  <si>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</si>
  <si>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</si>
  <si>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000 0502 0000000 414 200 </t>
  </si>
  <si>
    <t xml:space="preserve">000 0502 0000000 500 000 </t>
  </si>
  <si>
    <t xml:space="preserve">000 0502 0000000 540 000 </t>
  </si>
  <si>
    <t xml:space="preserve">000 0502 0000000 540 200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</si>
  <si>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</si>
  <si>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</si>
  <si>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</si>
  <si>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</si>
  <si>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</si>
  <si>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</si>
  <si>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</si>
  <si>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 xml:space="preserve">000 0503 0000000 400 000 </t>
  </si>
  <si>
    <t xml:space="preserve">000 0503 0000000 410 000 </t>
  </si>
  <si>
    <t xml:space="preserve">000 0503 0000000 414 000 </t>
  </si>
  <si>
    <t xml:space="preserve">000 0503 0000000 414 300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</si>
  <si>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</si>
  <si>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</si>
  <si>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</si>
  <si>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</si>
  <si>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бюджетным учреждениям</t>
  </si>
  <si>
    <t xml:space="preserve">000 0700 0000000 610 000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</si>
  <si>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</si>
  <si>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000 0700 0000000 611 000 </t>
  </si>
  <si>
    <t xml:space="preserve">000 0700 0000000 611 200 </t>
  </si>
  <si>
    <t>Безвозмездные перечисления организациям</t>
  </si>
  <si>
    <t xml:space="preserve">000 0700 0000000 611 240 </t>
  </si>
  <si>
    <t>Безвозмездные перечисления государственным и муниципальным организациям</t>
  </si>
  <si>
    <t xml:space="preserve">000 0700 0000000 611 241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</si>
  <si>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</si>
  <si>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</si>
  <si>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</si>
  <si>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000 0707 0000000 610 000 </t>
  </si>
  <si>
    <t xml:space="preserve">000 0707 0000000 611 000 </t>
  </si>
  <si>
    <t xml:space="preserve">000 0707 0000000 611 200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</si>
  <si>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</si>
  <si>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</si>
  <si>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</si>
  <si>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</si>
  <si>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000 0800 0000000 243 000 </t>
  </si>
  <si>
    <t xml:space="preserve">000 0800 0000000 243 200 </t>
  </si>
  <si>
    <t xml:space="preserve">000 0800 0000000 243 220 </t>
  </si>
  <si>
    <t xml:space="preserve">000 0800 0000000 243 225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</si>
  <si>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</si>
  <si>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</si>
  <si>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</si>
  <si>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000 0800 0000000 244 225 </t>
  </si>
  <si>
    <t xml:space="preserve">000 0800 0000000 244 226 </t>
  </si>
  <si>
    <t xml:space="preserve">000 0800 0000000 600 000 </t>
  </si>
  <si>
    <t xml:space="preserve">000 0800 0000000 610 000 </t>
  </si>
  <si>
    <t xml:space="preserve">000 0800 0000000 611 000 </t>
  </si>
  <si>
    <t xml:space="preserve">000 0800 0000000 611 200 </t>
  </si>
  <si>
    <t xml:space="preserve">000 0800 0000000 611 240 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</si>
  <si>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</si>
  <si>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</si>
  <si>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</si>
  <si>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</si>
  <si>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</si>
  <si>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</si>
  <si>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</si>
  <si>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</si>
  <si>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</si>
  <si>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</si>
  <si>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000 0801 0000000 243 000 </t>
  </si>
  <si>
    <t xml:space="preserve">000 0801 0000000 243 200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</si>
  <si>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</si>
  <si>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</si>
  <si>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</si>
  <si>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</si>
  <si>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</si>
  <si>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</si>
  <si>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</si>
  <si>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</si>
  <si>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</si>
  <si>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</si>
  <si>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 xml:space="preserve">000 1000 0000000 500 000 </t>
  </si>
  <si>
    <t xml:space="preserve">000 1000 0000000 540 000 </t>
  </si>
  <si>
    <t xml:space="preserve">000 1000 0000000 540 200 </t>
  </si>
  <si>
    <t xml:space="preserve">000 1000 0000000 540 250 </t>
  </si>
  <si>
    <t xml:space="preserve">000 1000 0000000 540 251 </t>
  </si>
  <si>
    <t>Пенсионное обеспечение</t>
  </si>
  <si>
    <t xml:space="preserve">000 1001 0000000 000 000 </t>
  </si>
  <si>
    <t xml:space="preserve">000 1001 0000000 500 000 </t>
  </si>
  <si>
    <t xml:space="preserve">000 1001 0000000 540 000 </t>
  </si>
  <si>
    <t xml:space="preserve">000 1001 0000000 540 200 </t>
  </si>
  <si>
    <t>ФИЗИЧЕСКАЯ КУЛЬТУРА И СПОРТ</t>
  </si>
  <si>
    <t xml:space="preserve">000 1100 0000000 000 000 </t>
  </si>
  <si>
    <t xml:space="preserve">000 1100 0000000 400 000 </t>
  </si>
  <si>
    <t xml:space="preserve">000 1100 0000000 410 000 </t>
  </si>
  <si>
    <t xml:space="preserve">000 1100 0000000 414 000 </t>
  </si>
  <si>
    <t xml:space="preserve">000 1100 0000000 414 200 </t>
  </si>
  <si>
    <t xml:space="preserve">000 1100 0000000 414 220 </t>
  </si>
  <si>
    <t xml:space="preserve">000 1100 0000000 414 226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</si>
  <si>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</si>
  <si>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</si>
  <si>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</si>
  <si>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</si>
  <si>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</si>
  <si>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</si>
  <si>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Физическая культура</t>
  </si>
  <si>
    <t xml:space="preserve">000 1101 0000000 000 000 </t>
  </si>
  <si>
    <t xml:space="preserve">000 1101 0000000 400 000 </t>
  </si>
  <si>
    <t xml:space="preserve">000 1101 0000000 410 000 </t>
  </si>
  <si>
    <t xml:space="preserve">000 1101 0000000 414 000 </t>
  </si>
  <si>
    <t xml:space="preserve">000 1101 0000000 414 200 </t>
  </si>
  <si>
    <t xml:space="preserve">000 1101 0000000 600 000 </t>
  </si>
  <si>
    <t xml:space="preserve">000 1101 0000000 610 000 </t>
  </si>
  <si>
    <t xml:space="preserve">000 1101 0000000 611 000 </t>
  </si>
  <si>
    <t xml:space="preserve">000 1101 0000000 611 200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</si>
  <si>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</si>
  <si>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</si>
  <si>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</si>
  <si>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</si>
  <si>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</si>
  <si>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</si>
  <si>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</si>
  <si>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</si>
  <si>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</si>
  <si>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</si>
  <si>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</si>
  <si>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бюджетам поселений от других бюджетов бюджетной системы российской Федерации в валюте Российской Федерации</t>
  </si>
  <si>
    <t>933 01030100100000 710</t>
  </si>
  <si>
    <t>933 01030100100000 810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</si>
  <si>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</si>
  <si>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</si>
  <si>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</si>
  <si>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</si>
  <si>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</si>
  <si>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</si>
  <si>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</si>
  <si>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</si>
  <si>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</si>
  <si>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</si>
  <si>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</si>
  <si>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</si>
  <si>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</si>
  <si>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</si>
  <si>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933 01050000000000 000</t>
  </si>
  <si>
    <t>Увеличение остатков средств бюджетов</t>
  </si>
  <si>
    <t>933 01050000000000 500</t>
  </si>
  <si>
    <t>Увеличение прочих остатков денежных средств бюджетов сельских поселений</t>
  </si>
  <si>
    <t>000 01050201100000 510</t>
  </si>
  <si>
    <t>933 01050201100000 510</t>
  </si>
  <si>
    <t>уменьшение остатков средств</t>
  </si>
  <si>
    <t>720</t>
  </si>
  <si>
    <t>000 01050000000000 600</t>
  </si>
  <si>
    <t>Уменьшение остатков средств бюджетов</t>
  </si>
  <si>
    <t>933 01050000000000 600</t>
  </si>
  <si>
    <t>Уменьшение прочих остатков денежных средств бюджетов сельских поселений</t>
  </si>
  <si>
    <t>000 01050201100000 610</t>
  </si>
  <si>
    <t>933 01050201100000 610</t>
  </si>
  <si>
    <t>х</t>
  </si>
  <si>
    <t>Результат исполнения бюджета (дефицит/профицит)</t>
  </si>
  <si>
    <t>540</t>
  </si>
  <si>
    <t>06</t>
  </si>
  <si>
    <t>01</t>
  </si>
  <si>
    <t>952</t>
  </si>
  <si>
    <t>000</t>
  </si>
  <si>
    <t xml:space="preserve">Межбюджетные трансферты на осуществление части полномочий по осуществлению  внешнего муниципального финансового контроля  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</si>
  <si>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</si>
  <si>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 xml:space="preserve">Выполнение  отдельных функций органами местного самоуправления </t>
  </si>
  <si>
    <t>Непрограммные расходы органов исполнительной власти МО "Красносельское сельское поселение"</t>
  </si>
  <si>
    <t>244</t>
  </si>
  <si>
    <t>03</t>
  </si>
  <si>
    <t>Прочая  закупка товаров, работ и услуг для обеспечения государственных (муниципальных) нужд</t>
  </si>
  <si>
    <t>240</t>
  </si>
  <si>
    <t>Иные закупки товаров, работ и услуг для обеспечения государственных (муниципальных) нужд</t>
  </si>
  <si>
    <t>Центральный аппарат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</si>
  <si>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</si>
  <si>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образований</t>
  </si>
  <si>
    <t>121</t>
  </si>
  <si>
    <t>02</t>
  </si>
  <si>
    <t>120</t>
  </si>
  <si>
    <t>100</t>
  </si>
  <si>
    <t>Расходы на выплаты персоналу в целях обеспечения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</si>
  <si>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Глава муниципального образования</t>
  </si>
  <si>
    <t>00</t>
  </si>
  <si>
    <t>Общегосударственные вопросы</t>
  </si>
  <si>
    <t>Совет депутатов МО "Красносельское сельское поселение" Выборгского района Ленинградской области</t>
  </si>
  <si>
    <t>2</t>
  </si>
  <si>
    <t>414</t>
  </si>
  <si>
    <t>11</t>
  </si>
  <si>
    <t>410</t>
  </si>
  <si>
    <t>400</t>
  </si>
  <si>
    <t>Строительство плоскостных сооружений</t>
  </si>
  <si>
    <t>Бюджетные инвестиции в объекты капитального строительства собственности муниципальных образований</t>
  </si>
  <si>
    <t>611</t>
  </si>
  <si>
    <t>610</t>
  </si>
  <si>
    <t>600</t>
  </si>
  <si>
    <t>Предоставление муниципальным бюджетным учреждениям субсидий</t>
  </si>
  <si>
    <t xml:space="preserve">Физическая культура </t>
  </si>
  <si>
    <t>Физическая культура и спорт</t>
  </si>
  <si>
    <t>10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</si>
  <si>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 (п. 2.1.6. соглашения)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</si>
  <si>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</t>
  </si>
  <si>
    <t>Социальная политика</t>
  </si>
  <si>
    <t>08</t>
  </si>
  <si>
    <t>243</t>
  </si>
  <si>
    <t>Прочая закупка товаров, работ и услуг для обеспечения государственных  (муниципальных) нужд</t>
  </si>
  <si>
    <t>Проведение мероприятий</t>
  </si>
  <si>
    <t>Культура, кинематография</t>
  </si>
  <si>
    <t>05</t>
  </si>
  <si>
    <t xml:space="preserve">Бюджетные инвестиции </t>
  </si>
  <si>
    <t>Организация и содержание территорий поселений</t>
  </si>
  <si>
    <t>Организация и содержание мест захоронения</t>
  </si>
  <si>
    <t>Озеленение</t>
  </si>
  <si>
    <t>Уличное освещение</t>
  </si>
  <si>
    <t>Капитальный ремонт муниципального жилищного фонда</t>
  </si>
  <si>
    <t>Жилищно-коммунальное хозяйство</t>
  </si>
  <si>
    <t>12</t>
  </si>
  <si>
    <t>04</t>
  </si>
  <si>
    <t>Создание условий для развития малого и среднего предпринимательства</t>
  </si>
  <si>
    <t>09</t>
  </si>
  <si>
    <t>Содержание и ремонт автомобильных дорог</t>
  </si>
  <si>
    <t xml:space="preserve">Дорожное хозяйство (дорожные фонды) </t>
  </si>
  <si>
    <t>Национальная экономика</t>
  </si>
  <si>
    <t>Обеспечение первичных мер пожарной безопасности в границах населенных пунктов муниципальных образований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</si>
  <si>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</si>
  <si>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Защита  населения и территории 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</si>
  <si>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</si>
  <si>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Расходы на выплаты персоналу в целях обеспечения выполнения функций государственными  (муниципальными) органами, казенными учреждениями, органами управления государственными внебюджетными фондами</t>
  </si>
  <si>
    <t>Расходы на осуществление первичного воинского учета на территориях, где отсутствуют военные комиссариаты</t>
  </si>
  <si>
    <t>Расходы, осуществляемые за счет  субсидий, субвенций и иных межбюджетных трансфертов из федерального бюджета</t>
  </si>
  <si>
    <t>Выполнение  отдельных функций органами местного самоуправления  за счет средств федерального бюджета</t>
  </si>
  <si>
    <t>Непрограммные расходы</t>
  </si>
  <si>
    <t>Национальная оборона</t>
  </si>
  <si>
    <t>13</t>
  </si>
  <si>
    <t>850</t>
  </si>
  <si>
    <t>800</t>
  </si>
  <si>
    <t>Иные расходы, направленные на решение вопросов местного значения</t>
  </si>
  <si>
    <t xml:space="preserve">Мероприятия в сфере административных правоотношений </t>
  </si>
  <si>
    <t>Расходы, осуществляемые органами местного самоуправления за счет субсидий, субвенций и иных межбюджетных трансфертов из областного бюджета</t>
  </si>
  <si>
    <t>Межбюджетные трансферты на осуществление полномочий  по  пользованию, распоряжению муниципальным имуществом, в том числе земельными участками, расположенными на территории поселения, государственная собственность на которые  не разграничена (п. 2.1.1. – 2.1.3. соглашения)</t>
  </si>
  <si>
    <t>853</t>
  </si>
  <si>
    <t>Ежегодный членский взнос в ассоциацию "Совет муниципальных образований Ленинградской области"</t>
  </si>
  <si>
    <t>Обслуживание  и сопровождение сайтов и блогов</t>
  </si>
  <si>
    <t>Создание и содержание электронных адресных планов муниципальных образований</t>
  </si>
  <si>
    <t>Публикация нормативно-правовых актов и другой официальной информации</t>
  </si>
  <si>
    <t>870</t>
  </si>
  <si>
    <t>Резервные средства</t>
  </si>
  <si>
    <t>Резервные фонды местных администраций</t>
  </si>
  <si>
    <t>Межбюджетные трансферты на осуществление полномочий по осуществлению внутреннего муниципального финансового контроля (п. 2.1.8. соглашения)</t>
  </si>
  <si>
    <t>Межбюджетные трансферты на осуществление полномочий поселения по формированию, исполнению и контролю за исполнением бюджета поселения (п. 2.1.7. соглашения)</t>
  </si>
  <si>
    <t>Межбюджетные трансферты на осуществление полномочий по присвоению, изменению, аннулированию адресов и  наименований объектам адресации (п. 2.1.4. соглашения)</t>
  </si>
  <si>
    <t>122</t>
  </si>
  <si>
    <t>Глава местной администрации</t>
  </si>
  <si>
    <t>Выполнение  отдельных функций органами местного самоуправления  за счет средств областного бюджета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</si>
  <si>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</si>
  <si>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 xml:space="preserve">Администрация МО "Красносельское сельское поселение" </t>
  </si>
  <si>
    <t>1</t>
  </si>
  <si>
    <t>Наименование</t>
  </si>
  <si>
    <t>№</t>
  </si>
  <si>
    <t>2. Расходы бюджета</t>
  </si>
  <si>
    <t xml:space="preserve"> г.</t>
  </si>
  <si>
    <t>"</t>
  </si>
  <si>
    <t>(расшифровка подписи)</t>
  </si>
  <si>
    <t>(подпись)</t>
  </si>
  <si>
    <t>М.Н. ЕФИМОВА</t>
  </si>
  <si>
    <t>Главный бухгалтер</t>
  </si>
  <si>
    <t>экономической службы</t>
  </si>
  <si>
    <t>Руководитель финансово-</t>
  </si>
  <si>
    <t>М.Л. ТОРОПОВ</t>
  </si>
  <si>
    <t>Руководитель</t>
  </si>
  <si>
    <t>уменьшение прочих остатков денежных средств бюджетов поселений</t>
  </si>
  <si>
    <t>000 01050201000000 610</t>
  </si>
  <si>
    <t>уменьшение прочих остатков денежных средств бюджетов</t>
  </si>
  <si>
    <t>000 01050200000000 600</t>
  </si>
  <si>
    <t>уменьшение прочих остатков  средств бюджетов</t>
  </si>
  <si>
    <t>уменьшение  остатков средств бюджетов</t>
  </si>
  <si>
    <t>увеличение прочих остатков денежных средств бюджетов поселений</t>
  </si>
  <si>
    <t>000 01050201000000 510</t>
  </si>
  <si>
    <t>увеличение прочих остатков денежных средств бюджетов</t>
  </si>
  <si>
    <t>000 01050200000000 500</t>
  </si>
  <si>
    <t>увеличение прочих остатков средств бюджетов</t>
  </si>
  <si>
    <t>увеличение остатков средств бюджетов</t>
  </si>
  <si>
    <t>Изменение остатков средств на счетах  по учету  средств бюджетов</t>
  </si>
  <si>
    <t>Источники внешнего финансирования бюджета</t>
  </si>
  <si>
    <t>000 01030100100000 810</t>
  </si>
  <si>
    <t>Погашение бюджетами  поселений кредитов, полученных от других бюджетов бюджетной системы Российской Федерации в валюте Российской Федерации</t>
  </si>
  <si>
    <t>000 01030100000000 800</t>
  </si>
  <si>
    <t>Погашение  бюджетных кредитов, полученных от других бюджетов бюджетной системы Российской Федерации в валюте Российской Федерации</t>
  </si>
  <si>
    <t>000 01030100100000 710</t>
  </si>
  <si>
    <t xml:space="preserve">Получение бюджетных кредитов  от других бюджетов бюджетной системы Российской Федерации бюджетами поселений  в валюте Российской Федерации </t>
  </si>
  <si>
    <t>000 01030100000000 700</t>
  </si>
  <si>
    <t xml:space="preserve">Получение бюджетных кредитов  от других бюджетов бюджетной системы Российской Федерации в валюте Российской Федерации </t>
  </si>
  <si>
    <t>000 01020000100000 710</t>
  </si>
  <si>
    <t>Получение кредитов от кредитных организаций бюджетами сельских поселений в валюте Российской Федерации</t>
  </si>
  <si>
    <t>000 01020000100000 700</t>
  </si>
  <si>
    <t>Получение кредитов от кредитных организаций в валюте Российской Федерации</t>
  </si>
  <si>
    <t>000 01020000100000 000</t>
  </si>
  <si>
    <t>Кредиты кредитных организаций в валюте Российской Федерации</t>
  </si>
  <si>
    <t>источники внутреннего финансирования дефицитов бюджетов</t>
  </si>
  <si>
    <t>Источники финансирования дефицита бюджетов - всего</t>
  </si>
  <si>
    <t>Утвержденные 
бюджетные 
назначения</t>
  </si>
  <si>
    <t>Код доходов по КД</t>
  </si>
  <si>
    <t>Код стро-ки</t>
  </si>
  <si>
    <t>Наименование показателя</t>
  </si>
  <si>
    <t xml:space="preserve">  3. Источники финансирования дефицитов бюджетов</t>
  </si>
  <si>
    <t>Форма 0503117 с. 3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</si>
  <si>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</si>
  <si>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</si>
  <si>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БЕЗВОЗМЕЗДНЫЕ ПОСТУПЛЕНИЯ ОТ ДРУГИХ БЮДЖЕТОВ БЮДЖЕТНОЙ СИСТЕМЫ РОССИЙСКОЙ ФЕДЕРАЦИИ</t>
  </si>
  <si>
    <t>БЕЗВОЗМЕЗДНЫЕ ПОСТУПЛЕНИЯ</t>
  </si>
  <si>
    <t>ПРОЧИЕ НЕНАЛОГОВЫЕ ДОХОДЫ</t>
  </si>
  <si>
    <t>ШТРАФЫ, САНКЦИИ, ВОЗМЕЩЕНИЕ УЩЕРБА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</si>
  <si>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</si>
  <si>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</si>
  <si>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</si>
  <si>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ГОСУДАРСТВЕННАЯ ПОШЛИНА</t>
  </si>
  <si>
    <t>НАЛОГИ НА ИМУЩЕСТВО</t>
  </si>
  <si>
    <t>НАЛОГИ НА ТОВАРЫ (РАБОТЫ, УСЛУГИ), РЕАЛИЗУЕМЫЕ НА ТЕРРИТОРИИ РОССИЙСКОЙ ФЕДЕРАЦИИ</t>
  </si>
  <si>
    <t>НАЛОГИ НА ПРИБЫЛЬ, ДОХОДЫ</t>
  </si>
  <si>
    <t>000 10000000000000000</t>
  </si>
  <si>
    <t>НАЛОГОВЫЕ И НЕНАЛОГОВЫЕ ДОХОДЫ</t>
  </si>
  <si>
    <t>Комитет финансов администрации муниципального образования "Выборгский район" Ленинградской области</t>
  </si>
  <si>
    <t>129</t>
  </si>
  <si>
    <t>90 1 00 10020</t>
  </si>
  <si>
    <t>90 1 00 10000</t>
  </si>
  <si>
    <t>90 1 00 00000</t>
  </si>
  <si>
    <t>90 0 00 00000</t>
  </si>
  <si>
    <t>00 0 00 00000</t>
  </si>
  <si>
    <t>90 1 00 10040</t>
  </si>
  <si>
    <t>90 1 00 65160</t>
  </si>
  <si>
    <t>90 1 00 60000</t>
  </si>
  <si>
    <t>90 1 00 65010</t>
  </si>
  <si>
    <t>90 1 00 65150</t>
  </si>
  <si>
    <t>90 1 00 97010</t>
  </si>
  <si>
    <t>90 1 00 90000</t>
  </si>
  <si>
    <t>01 0 01 20210</t>
  </si>
  <si>
    <t>01 0 00 00000</t>
  </si>
  <si>
    <t>01 0 01 20000</t>
  </si>
  <si>
    <t>90 1 00 20000</t>
  </si>
  <si>
    <t>90 1 00 65020</t>
  </si>
  <si>
    <t>90 1 00 71340</t>
  </si>
  <si>
    <t>90 1 00 70000</t>
  </si>
  <si>
    <t>90 1 00 51180</t>
  </si>
  <si>
    <t>90 1 00 50000</t>
  </si>
  <si>
    <t>02 0 00 00000</t>
  </si>
  <si>
    <t>02 0 03 20360</t>
  </si>
  <si>
    <t>02 0 03 20000</t>
  </si>
  <si>
    <t>02 0 02 20340</t>
  </si>
  <si>
    <t>02 0 02 20000</t>
  </si>
  <si>
    <t>01 0 01 20600</t>
  </si>
  <si>
    <t>01 0 01 20620</t>
  </si>
  <si>
    <t>Муниципальная программа "Безопасность МО "Красносельское сельское поселение" на 2015-2018 годы"</t>
  </si>
  <si>
    <t>02 0 03 00000</t>
  </si>
  <si>
    <t>Основное мероприятие "Обеспечение первичных мер пожарной безопасности"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</si>
  <si>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</si>
  <si>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03 0 01 20420</t>
  </si>
  <si>
    <t>03 0 01 20000</t>
  </si>
  <si>
    <t>03 0 01 00000</t>
  </si>
  <si>
    <t xml:space="preserve">Основное мероприятие "Развитие автомобильных дорог" </t>
  </si>
  <si>
    <t>03 0 00 00000</t>
  </si>
  <si>
    <t>03 0 01 70000</t>
  </si>
  <si>
    <t>03 0 01 70140</t>
  </si>
  <si>
    <t>Мероприятия по капитальному ремонту и ремонту автомобильных дорог общего пользования местного значения</t>
  </si>
  <si>
    <t>90 1 00 20390</t>
  </si>
  <si>
    <t>07 0 01 20440</t>
  </si>
  <si>
    <t>07 0 01 20000</t>
  </si>
  <si>
    <t>Основное мероприятие " Развитие жилищного хозяйства"</t>
  </si>
  <si>
    <t>07 0 01 00000</t>
  </si>
  <si>
    <t>07 0 00 00000</t>
  </si>
  <si>
    <t>07 0 01 20450</t>
  </si>
  <si>
    <t>Содержание муниципального жилищного фонда</t>
  </si>
  <si>
    <t>Подпрограмма "Энергетика в МО "Красносельское сельское поселение"</t>
  </si>
  <si>
    <t>04 1 01 00000</t>
  </si>
  <si>
    <t>04 0 00 00000</t>
  </si>
  <si>
    <t>04 1 00 00000</t>
  </si>
  <si>
    <t>Подпрограмма "Водоснабжение и водоотведение в МО "Красносельское сельское поселение"</t>
  </si>
  <si>
    <t>04 2 00 00000</t>
  </si>
  <si>
    <t>Основное мероприятие "Развитие системы водоснабжения и водоотведения"</t>
  </si>
  <si>
    <t>04 2 02 00000</t>
  </si>
  <si>
    <t>90 1 00 65170</t>
  </si>
  <si>
    <t>Межбюджетные трансферты на осуществление полномочий по организации  ритуальных услуг населению</t>
  </si>
  <si>
    <t>05 0 01 20480</t>
  </si>
  <si>
    <t>Основное мероприятие "Благоустройство"</t>
  </si>
  <si>
    <t>05 0 01 20000</t>
  </si>
  <si>
    <t>05 0 01 00000</t>
  </si>
  <si>
    <t>05 0 00 00000</t>
  </si>
  <si>
    <t>05 0 01 20500</t>
  </si>
  <si>
    <t>05 0 01 20510</t>
  </si>
  <si>
    <t>05 0 01 20520</t>
  </si>
  <si>
    <t>06 2 02 10060</t>
  </si>
  <si>
    <t xml:space="preserve">Подпрограмма "Организация культурного досуга и отдыха в МО "Красносельское  сельское поселение" </t>
  </si>
  <si>
    <t>Основное мероприятие "Организация культурного досуга"</t>
  </si>
  <si>
    <t>06 2 02 10000</t>
  </si>
  <si>
    <t>06 2 00 00000</t>
  </si>
  <si>
    <t>06 0 00 00000</t>
  </si>
  <si>
    <t>06 2 02 00000</t>
  </si>
  <si>
    <t xml:space="preserve">Подпрограмма "Библиотечное обслуживание населения в МО "Красносельское сельское поселение" </t>
  </si>
  <si>
    <t>06 3 03 10060</t>
  </si>
  <si>
    <t>06 3 03 10000</t>
  </si>
  <si>
    <t>Основное мероприятие "Библиотечное обслуживание населения"</t>
  </si>
  <si>
    <t>06 3 03 00000</t>
  </si>
  <si>
    <t>06 3 00 00000</t>
  </si>
  <si>
    <t>90 1 00 65050</t>
  </si>
  <si>
    <t>06 1 01 10060</t>
  </si>
  <si>
    <t>06 1 01 10000</t>
  </si>
  <si>
    <t>06 1 01 00000</t>
  </si>
  <si>
    <t xml:space="preserve">Подпрограмма "Развитие физической культуры и спорта в МО "Красносельское сельское поселение" </t>
  </si>
  <si>
    <t>06 1 00 00000</t>
  </si>
  <si>
    <t>Основное мероприятие "Развитие физической культуры и спорта"</t>
  </si>
  <si>
    <t>06 1 01 86110</t>
  </si>
  <si>
    <t>06 1 01 80000</t>
  </si>
  <si>
    <t>90 1 00 10010</t>
  </si>
  <si>
    <t>90 1 00 65280</t>
  </si>
  <si>
    <t>03 0 01 S0140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</si>
  <si>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</si>
  <si>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Софинансирование мероприятий по капитальному ремонту и ремонту автомобильных дорог общего пользования местного значения</t>
  </si>
  <si>
    <t>03 0 01 S0000</t>
  </si>
  <si>
    <t>Расходы, осуществляемые органами местного самоуправления в целях софинансирования  субсидий и иных межбюджетных трансфертов из областного бюджета</t>
  </si>
  <si>
    <t>04 2 02 S0000</t>
  </si>
  <si>
    <t>06 2 02 S0670</t>
  </si>
  <si>
    <t>Софинансирование мероприятий по оформлению, содержанию, обслуживанию и ремонту объектов муниципального имущества</t>
  </si>
  <si>
    <t>06 2 02 S0000</t>
  </si>
  <si>
    <t>Прочие субсидии бюджетам сельских поселений</t>
  </si>
  <si>
    <t>Прочие субсидии</t>
  </si>
  <si>
    <t>Расходы, осуществляемые за счет субсидий , субвенций и иных межбюджетных трансфертов из областного бюджета</t>
  </si>
  <si>
    <t>04 2 02 70000</t>
  </si>
  <si>
    <t>05 0 01 74390</t>
  </si>
  <si>
    <t>03 0 01 70880</t>
  </si>
  <si>
    <t>Мероприятия по реализации проектов местных инициатив граждан в рамках в рамках подпрограммы "Создание условий для эффективного выполнения ОМСУ своих полномочий" госпрограммы  "Устойчивое общественное развитие в ЛО"</t>
  </si>
  <si>
    <t>04 2 02 70880</t>
  </si>
  <si>
    <t>Мероприятия по реализации областного закона от 12 мая 2015 года N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</si>
  <si>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05 0 01 70000</t>
  </si>
  <si>
    <t>05 0 01 70880</t>
  </si>
  <si>
    <t>90 1 00 65560</t>
  </si>
  <si>
    <t>Межбюджетные трансферты по осуществлению полномочий по приватизации помещений, находящихся в собственности муниципального образования</t>
  </si>
  <si>
    <t>06 2 02 70360</t>
  </si>
  <si>
    <t>612</t>
  </si>
  <si>
    <t>Обеспечение выплат стимулирующего характера работникам муниципальных учреждений культуры</t>
  </si>
  <si>
    <t>Субсидии бюджетам учреждениям на иные цели</t>
  </si>
  <si>
    <t>06 3 03 70360</t>
  </si>
  <si>
    <t>06 2 02 S0360</t>
  </si>
  <si>
    <t>Софинанисрование на обеспечение выплат стимулирующего характера работникам муниципальных учреждений культуры Ленинградской области</t>
  </si>
  <si>
    <t>Бюджет муниципального образования "Красносельское сельское поселение" Выборгского района Ленинградской области</t>
  </si>
  <si>
    <t>75092729</t>
  </si>
  <si>
    <t>41615436</t>
  </si>
  <si>
    <t>06 3 03 S0360</t>
  </si>
  <si>
    <t>06 3 03 S0000</t>
  </si>
  <si>
    <t>Прочие поступления от денежных взысканий (штрафов) и иных сумм в возмещение ущерба</t>
  </si>
  <si>
    <t>000 11600000000000000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</si>
  <si>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</si>
  <si>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</si>
  <si>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90 1 00 97150</t>
  </si>
  <si>
    <t>02 0 03 86190</t>
  </si>
  <si>
    <t>14</t>
  </si>
  <si>
    <t>Строительство пожарного водоёма</t>
  </si>
  <si>
    <t>02 0 03 80000</t>
  </si>
  <si>
    <t>03 0 01 20910</t>
  </si>
  <si>
    <t>Содержание автомобильных дорог</t>
  </si>
  <si>
    <t>04 1 01 70000</t>
  </si>
  <si>
    <t>04 1 01 S0160</t>
  </si>
  <si>
    <t>Софинансирование мероприятий по подготовке объектов теплоснабжения к отопительному сезону на территории Ленинградской области</t>
  </si>
  <si>
    <t>04 1 01 S0000</t>
  </si>
  <si>
    <t>Основное мероприятие "Развитие коммунального хозяйства для повышения энергоэфективности"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</si>
  <si>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</si>
  <si>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</si>
  <si>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Процентные платежи по муниципальному долгу</t>
  </si>
  <si>
    <t>90 1 00 97020</t>
  </si>
  <si>
    <t>Обслуживание государственного (муниципального) долга</t>
  </si>
  <si>
    <t>Обслуживание муниципального долга</t>
  </si>
  <si>
    <t>730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</si>
  <si>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</si>
  <si>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</si>
  <si>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</si>
  <si>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</si>
  <si>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</si>
  <si>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</si>
  <si>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000 10100000000000000</t>
  </si>
  <si>
    <t>000 10102000010000110</t>
  </si>
  <si>
    <t>000 10102010010000110</t>
  </si>
  <si>
    <t>000 10102030010000110</t>
  </si>
  <si>
    <t>000 10300000000000000</t>
  </si>
  <si>
    <t>000 10302000010000110</t>
  </si>
  <si>
    <t>000 10302230010000110</t>
  </si>
  <si>
    <t>000 10302240010000110</t>
  </si>
  <si>
    <t>000 10302250010000110</t>
  </si>
  <si>
    <t>000 10302260010000110</t>
  </si>
  <si>
    <t>000 10600000000000000</t>
  </si>
  <si>
    <t>000 10601000000000110</t>
  </si>
  <si>
    <t>000 10601030100000110</t>
  </si>
  <si>
    <t>000 10606000000000110</t>
  </si>
  <si>
    <t>000 10606030000000110</t>
  </si>
  <si>
    <t>000 10606033100000110</t>
  </si>
  <si>
    <t>000 10606040000000110</t>
  </si>
  <si>
    <t>000 10606043100000110</t>
  </si>
  <si>
    <t>000 10800000000000000</t>
  </si>
  <si>
    <t>000 10804000010000110</t>
  </si>
  <si>
    <t>000 10804020010000110</t>
  </si>
  <si>
    <t>000 11100000000000000</t>
  </si>
  <si>
    <t>000 11105000000000120</t>
  </si>
  <si>
    <t>000 11105070000000120</t>
  </si>
  <si>
    <t>000 11105075100000120</t>
  </si>
  <si>
    <t>000 11400000000000000</t>
  </si>
  <si>
    <t>000 11402000000000000</t>
  </si>
  <si>
    <t>000 11402050100000410</t>
  </si>
  <si>
    <t>000 11402053100000410</t>
  </si>
  <si>
    <t>000 11690000000000140</t>
  </si>
  <si>
    <t>000 11690050100000140</t>
  </si>
  <si>
    <t>000 11690050106000140</t>
  </si>
  <si>
    <t>000 11700000000000000</t>
  </si>
  <si>
    <t>000 11705000000000180</t>
  </si>
  <si>
    <t>000 11705050100000180</t>
  </si>
  <si>
    <t>000 20000000000000000</t>
  </si>
  <si>
    <t>000 20200000000000000</t>
  </si>
  <si>
    <t>000 20210000000000151</t>
  </si>
  <si>
    <t>000 20215001000000151</t>
  </si>
  <si>
    <t>000 20215001100000151</t>
  </si>
  <si>
    <t>000 20220000000000151</t>
  </si>
  <si>
    <t>000 20220216000000151</t>
  </si>
  <si>
    <t>000 20220216100000151</t>
  </si>
  <si>
    <t>000 20229999000000151</t>
  </si>
  <si>
    <t>000 20229999100000151</t>
  </si>
  <si>
    <t>000 20230000000000151</t>
  </si>
  <si>
    <t>000 20230024000000151</t>
  </si>
  <si>
    <t>000 20230024100000151</t>
  </si>
  <si>
    <t>000 20235118000000151</t>
  </si>
  <si>
    <t>000 20235118100000151</t>
  </si>
  <si>
    <t>000 20240000000000151</t>
  </si>
  <si>
    <t>000 20249999000000151</t>
  </si>
  <si>
    <t>000 20249999100000151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</si>
  <si>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</si>
  <si>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</si>
  <si>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</si>
  <si>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</si>
  <si>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</si>
  <si>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000 21900000000000000</t>
  </si>
  <si>
    <t>000 21900000100000151</t>
  </si>
  <si>
    <t>000 21960010100000151</t>
  </si>
  <si>
    <t>Х</t>
  </si>
  <si>
    <t>05 0 01 72020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</si>
  <si>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</si>
  <si>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06 2 02 70000</t>
  </si>
  <si>
    <t>06 2 02 70670</t>
  </si>
  <si>
    <t>Капитальный ремонт объектов</t>
  </si>
  <si>
    <t>Оформеление, cодержание, обслуживание и ремонт объектов муниципального имущества</t>
  </si>
  <si>
    <t>90 1 00 20310</t>
  </si>
  <si>
    <t>90 1 00 65550</t>
  </si>
  <si>
    <t>Уплата штрафов и пени</t>
  </si>
  <si>
    <t>90 1 00 97050</t>
  </si>
  <si>
    <t>04 1 01 70160</t>
  </si>
  <si>
    <t>04 2 02 S0880</t>
  </si>
  <si>
    <t>05 0 01 S0000</t>
  </si>
  <si>
    <t>05 0 01 S0880</t>
  </si>
  <si>
    <t>05 0 01 S4390</t>
  </si>
  <si>
    <t>Оформление, содержание, обслуживание и ремонт объектов муниципального имущества</t>
  </si>
  <si>
    <t>06 2 02 20310</t>
  </si>
  <si>
    <t>Прочие межбюджетные трансферты по осуществлению полномочий на определение поставщиков  (подрядчиков, исполнительей) для отдельных муниципальных заказов</t>
  </si>
  <si>
    <t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</si>
  <si>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Муниципальная программа "Благоустройство МО "Красносельское сельское поселение" </t>
  </si>
  <si>
    <t xml:space="preserve">Муниципальная программа "Развитие культуры, молодежной политики, физической культуры и спорта в МО "Красносельское сельское поселение" </t>
  </si>
  <si>
    <t xml:space="preserve"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 в МО "Красносельское  сельское поселение" </t>
  </si>
  <si>
    <t xml:space="preserve">Муниципальная программа "Обеспечение качественным жильем граждан на территории МО "Красносельское сельское поселение" </t>
  </si>
  <si>
    <t xml:space="preserve">Муниципальная программа "Развитие автомобильных дорог местного значения в МО "Красносельское сельское поселение" </t>
  </si>
  <si>
    <t xml:space="preserve">Муниципальная программа "Безопасность МО "Красносельское сельское поселение" </t>
  </si>
  <si>
    <t xml:space="preserve">Муниципальная программа "Общество и власть в МО "Красносельское сельское поселение" </t>
  </si>
  <si>
    <t>02 0 03 70000</t>
  </si>
  <si>
    <t>02 0 03 70880</t>
  </si>
  <si>
    <t>02 0 03 S0000</t>
  </si>
  <si>
    <t>02 0 03 S0880</t>
  </si>
  <si>
    <t>03 0 01 74200</t>
  </si>
  <si>
    <t>03 0 01 S0880</t>
  </si>
  <si>
    <t>03 0 01 S4200</t>
  </si>
  <si>
    <t xml:space="preserve">Софинансирование мероприятий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</si>
  <si>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Мероприятия по капитальному ремонту и ремонту автомобильных дорог общего пользования местного значения,имеющих приоритетный социально-значимый характер</t>
  </si>
  <si>
    <t xml:space="preserve">Софинансирование мероприятий по капитальному ремонту и ремонту автомобильных дорог общего пользования местного значения, имеющих </t>
  </si>
  <si>
    <t>Мероприятия по обеспечению устойчивого функционирования объектов теплоснабжения на территории Ленинградской области</t>
  </si>
  <si>
    <t xml:space="preserve">Мероприятия по реализации областного закона от 14 декабря 2012 года N 95-оз "О содействии развитию на части территорий муниципальных образований Ленинградской области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</si>
  <si>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</si>
  <si>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</si>
  <si>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</si>
  <si>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</si>
  <si>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000 11109040000000120</t>
  </si>
  <si>
    <t>000 11109045100000120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</si>
  <si>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</si>
  <si>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</si>
  <si>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</si>
  <si>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</si>
  <si>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</si>
  <si>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000 21800000000000151</t>
  </si>
  <si>
    <t>000 21800000100000151</t>
  </si>
  <si>
    <t>000 21860010100000151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</si>
  <si>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</si>
  <si>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сельских поселений на софинансирование капитальных вложений в объекты муниципальной собственности</t>
  </si>
  <si>
    <t>000 20220077000000151</t>
  </si>
  <si>
    <t>000 20220077100000151</t>
  </si>
  <si>
    <t>04 1 01 70660</t>
  </si>
  <si>
    <t>04 1 01 S0660</t>
  </si>
  <si>
    <t>04 2 02 20470</t>
  </si>
  <si>
    <t>Мероприятия по проектированию, строительству и реконструкции объектов в целях обустройства сельских населенных пунктов</t>
  </si>
  <si>
    <t>Софинансирование мероприятий на проектирование, строительство и реконструкцию объектов в целях обустройства сельских населенных пунктов</t>
  </si>
  <si>
    <t>Содержание объектов коммунального хозяйства</t>
  </si>
  <si>
    <t>06 2 02 72020</t>
  </si>
  <si>
    <t>Мероприятия по поддержке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</si>
  <si>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04 1 01 80000</t>
  </si>
  <si>
    <t>Строительство газопровода</t>
  </si>
  <si>
    <t>04 1 01 86050</t>
  </si>
  <si>
    <t xml:space="preserve">Невыясненные поступления </t>
  </si>
  <si>
    <t xml:space="preserve">Невыясненные поступления,зачисленные в бюджеты сельских поселений </t>
  </si>
  <si>
    <t>90 1 00 97000</t>
  </si>
  <si>
    <t>05 0 01 20310</t>
  </si>
  <si>
    <t>Мероприятия по землеустройству и землепользованию</t>
  </si>
  <si>
    <t>90 1 00 21050</t>
  </si>
  <si>
    <t>04 1 01 20470</t>
  </si>
  <si>
    <t>000 11701000000000180</t>
  </si>
  <si>
    <t>000 11701050100000180</t>
  </si>
  <si>
    <t>на 01.01.2018 г.</t>
  </si>
  <si>
    <t>января</t>
  </si>
  <si>
    <t>18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</si>
</sst>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  <numFmt numFmtId="166" formatCode="0.0"/>
    <numFmt numFmtId="167" formatCode="#,##0.00_р_."/>
    <numFmt numFmtId="168" formatCode="#,##0.0000_р_."/>
    <numFmt numFmtId="169" formatCode="0000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/>
      <right/>
      <top style="thin"/>
      <bottom/>
    </border>
    <border>
      <left/>
      <right/>
      <top style="medium"/>
      <bottom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9" fontId="4" fillId="0" borderId="0" xfId="0" applyNumberFormat="1" applyFont="1" applyBorder="1" applyAlignment="1" applyProtection="1">
      <alignment/>
      <protection/>
    </xf>
    <xf numFmtId="49" fontId="3" fillId="0" borderId="10" xfId="0" applyNumberFormat="1" applyFont="1" applyBorder="1" applyAlignment="1" applyProtection="1">
      <alignment horizontal="center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49" fontId="3" fillId="0" borderId="13" xfId="0" applyNumberFormat="1" applyFont="1" applyBorder="1" applyAlignment="1" applyProtection="1">
      <alignment horizontal="center" vertic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49" fontId="3" fillId="0" borderId="17" xfId="0" applyNumberFormat="1" applyFont="1" applyBorder="1" applyAlignment="1" applyProtection="1">
      <alignment horizontal="center" wrapText="1"/>
      <protection/>
    </xf>
    <xf numFmtId="49" fontId="3" fillId="0" borderId="18" xfId="0" applyNumberFormat="1" applyFont="1" applyBorder="1" applyAlignment="1" applyProtection="1">
      <alignment horizontal="center"/>
      <protection/>
    </xf>
    <xf numFmtId="4" fontId="3" fillId="0" borderId="19" xfId="0" applyNumberFormat="1" applyFont="1" applyBorder="1" applyAlignment="1" applyProtection="1">
      <alignment horizontal="right"/>
      <protection/>
    </xf>
    <xf numFmtId="49" fontId="3" fillId="0" borderId="20" xfId="0" applyNumberFormat="1" applyFont="1" applyBorder="1" applyAlignment="1" applyProtection="1">
      <alignment horizontal="left" wrapText="1"/>
      <protection/>
    </xf>
    <xf numFmtId="49" fontId="3" fillId="0" borderId="21" xfId="0" applyNumberFormat="1" applyFont="1" applyBorder="1" applyAlignment="1" applyProtection="1">
      <alignment horizontal="center" wrapText="1"/>
      <protection/>
    </xf>
    <xf numFmtId="4" fontId="3" fillId="0" borderId="22" xfId="0" applyNumberFormat="1" applyFont="1" applyBorder="1" applyAlignment="1" applyProtection="1">
      <alignment horizontal="right"/>
      <protection/>
    </xf>
    <xf numFmtId="4" fontId="3" fillId="0" borderId="23" xfId="0" applyNumberFormat="1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 vertical="center" wrapText="1"/>
      <protection/>
    </xf>
    <xf numFmtId="49" fontId="3" fillId="0" borderId="24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vertical="center"/>
      <protection/>
    </xf>
    <xf numFmtId="0" fontId="3" fillId="0" borderId="26" xfId="0" applyFont="1" applyBorder="1" applyAlignment="1" applyProtection="1">
      <alignment vertical="center" wrapText="1"/>
      <protection/>
    </xf>
    <xf numFmtId="49" fontId="3" fillId="0" borderId="26" xfId="0" applyNumberFormat="1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vertical="center"/>
      <protection/>
    </xf>
    <xf numFmtId="49" fontId="3" fillId="0" borderId="14" xfId="0" applyNumberFormat="1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left" wrapText="1"/>
      <protection/>
    </xf>
    <xf numFmtId="49" fontId="5" fillId="0" borderId="27" xfId="0" applyNumberFormat="1" applyFont="1" applyBorder="1" applyAlignment="1" applyProtection="1">
      <alignment horizontal="center" wrapText="1"/>
      <protection/>
    </xf>
    <xf numFmtId="49" fontId="5" fillId="0" borderId="26" xfId="0" applyNumberFormat="1" applyFont="1" applyBorder="1" applyAlignment="1" applyProtection="1">
      <alignment horizontal="center"/>
      <protection/>
    </xf>
    <xf numFmtId="4" fontId="5" fillId="0" borderId="22" xfId="0" applyNumberFormat="1" applyFont="1" applyBorder="1" applyAlignment="1" applyProtection="1">
      <alignment horizontal="right"/>
      <protection/>
    </xf>
    <xf numFmtId="4" fontId="5" fillId="0" borderId="26" xfId="0" applyNumberFormat="1" applyFont="1" applyBorder="1" applyAlignment="1" applyProtection="1">
      <alignment horizontal="right"/>
      <protection/>
    </xf>
    <xf numFmtId="4" fontId="5" fillId="0" borderId="23" xfId="0" applyNumberFormat="1" applyFont="1" applyBorder="1" applyAlignment="1" applyProtection="1">
      <alignment horizontal="right"/>
      <protection/>
    </xf>
    <xf numFmtId="0" fontId="3" fillId="0" borderId="28" xfId="0" applyFont="1" applyBorder="1" applyAlignment="1" applyProtection="1">
      <alignment/>
      <protection/>
    </xf>
    <xf numFmtId="0" fontId="4" fillId="0" borderId="29" xfId="0" applyFont="1" applyBorder="1" applyAlignment="1" applyProtection="1">
      <alignment/>
      <protection/>
    </xf>
    <xf numFmtId="0" fontId="4" fillId="0" borderId="30" xfId="0" applyFont="1" applyBorder="1" applyAlignment="1" applyProtection="1">
      <alignment horizontal="center"/>
      <protection/>
    </xf>
    <xf numFmtId="0" fontId="4" fillId="0" borderId="31" xfId="0" applyFont="1" applyBorder="1" applyAlignment="1" applyProtection="1">
      <alignment horizontal="right"/>
      <protection/>
    </xf>
    <xf numFmtId="0" fontId="4" fillId="0" borderId="31" xfId="0" applyFont="1" applyBorder="1" applyAlignment="1" applyProtection="1">
      <alignment/>
      <protection/>
    </xf>
    <xf numFmtId="0" fontId="4" fillId="0" borderId="32" xfId="0" applyFont="1" applyBorder="1" applyAlignment="1" applyProtection="1">
      <alignment/>
      <protection/>
    </xf>
    <xf numFmtId="49" fontId="3" fillId="0" borderId="33" xfId="0" applyNumberFormat="1" applyFont="1" applyBorder="1" applyAlignment="1" applyProtection="1">
      <alignment horizontal="center" wrapText="1"/>
      <protection/>
    </xf>
    <xf numFmtId="4" fontId="3" fillId="0" borderId="18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right"/>
      <protection/>
    </xf>
    <xf numFmtId="49" fontId="3" fillId="0" borderId="34" xfId="0" applyNumberFormat="1" applyFont="1" applyBorder="1" applyAlignment="1" applyProtection="1">
      <alignment horizontal="left" wrapText="1"/>
      <protection/>
    </xf>
    <xf numFmtId="49" fontId="3" fillId="0" borderId="37" xfId="0" applyNumberFormat="1" applyFont="1" applyBorder="1" applyAlignment="1" applyProtection="1">
      <alignment horizontal="center" wrapText="1"/>
      <protection/>
    </xf>
    <xf numFmtId="49" fontId="3" fillId="0" borderId="38" xfId="0" applyNumberFormat="1" applyFont="1" applyBorder="1" applyAlignment="1" applyProtection="1">
      <alignment horizontal="center"/>
      <protection/>
    </xf>
    <xf numFmtId="4" fontId="3" fillId="0" borderId="39" xfId="0" applyNumberFormat="1" applyFont="1" applyBorder="1" applyAlignment="1" applyProtection="1">
      <alignment horizontal="right"/>
      <protection/>
    </xf>
    <xf numFmtId="4" fontId="3" fillId="0" borderId="40" xfId="0" applyNumberFormat="1" applyFont="1" applyBorder="1" applyAlignment="1" applyProtection="1">
      <alignment horizontal="right"/>
      <protection/>
    </xf>
    <xf numFmtId="49" fontId="4" fillId="0" borderId="0" xfId="0" applyNumberFormat="1" applyFont="1" applyBorder="1" applyAlignment="1" applyProtection="1">
      <alignment horizontal="center"/>
      <protection/>
    </xf>
    <xf numFmtId="49" fontId="5" fillId="0" borderId="41" xfId="0" applyNumberFormat="1" applyFont="1" applyBorder="1" applyAlignment="1" applyProtection="1">
      <alignment horizontal="left" wrapText="1"/>
      <protection/>
    </xf>
    <xf numFmtId="49" fontId="5" fillId="0" borderId="17" xfId="0" applyNumberFormat="1" applyFont="1" applyBorder="1" applyAlignment="1" applyProtection="1">
      <alignment horizontal="center" wrapText="1"/>
      <protection/>
    </xf>
    <xf numFmtId="49" fontId="5" fillId="0" borderId="19" xfId="0" applyNumberFormat="1" applyFont="1" applyBorder="1" applyAlignment="1" applyProtection="1">
      <alignment horizontal="center" wrapText="1"/>
      <protection/>
    </xf>
    <xf numFmtId="4" fontId="5" fillId="0" borderId="19" xfId="0" applyNumberFormat="1" applyFont="1" applyBorder="1" applyAlignment="1" applyProtection="1">
      <alignment horizontal="right"/>
      <protection/>
    </xf>
    <xf numFmtId="4" fontId="5" fillId="0" borderId="34" xfId="0" applyNumberFormat="1" applyFont="1" applyBorder="1" applyAlignment="1" applyProtection="1">
      <alignment horizontal="right"/>
      <protection/>
    </xf>
    <xf numFmtId="0" fontId="3" fillId="0" borderId="42" xfId="0" applyFont="1" applyBorder="1" applyAlignment="1" applyProtection="1">
      <alignment horizontal="left"/>
      <protection/>
    </xf>
    <xf numFmtId="0" fontId="3" fillId="0" borderId="29" xfId="0" applyFont="1" applyBorder="1" applyAlignment="1" applyProtection="1">
      <alignment horizontal="center"/>
      <protection/>
    </xf>
    <xf numFmtId="0" fontId="3" fillId="0" borderId="31" xfId="0" applyFont="1" applyBorder="1" applyAlignment="1" applyProtection="1">
      <alignment horizontal="center"/>
      <protection/>
    </xf>
    <xf numFmtId="49" fontId="3" fillId="0" borderId="31" xfId="0" applyNumberFormat="1" applyFont="1" applyBorder="1" applyAlignment="1" applyProtection="1">
      <alignment horizontal="center"/>
      <protection/>
    </xf>
    <xf numFmtId="49" fontId="3" fillId="0" borderId="32" xfId="0" applyNumberFormat="1" applyFont="1" applyBorder="1" applyAlignment="1" applyProtection="1">
      <alignment horizontal="center"/>
      <protection/>
    </xf>
    <xf numFmtId="49" fontId="5" fillId="0" borderId="21" xfId="0" applyNumberFormat="1" applyFont="1" applyBorder="1" applyAlignment="1" applyProtection="1">
      <alignment horizontal="center" wrapText="1"/>
      <protection/>
    </xf>
    <xf numFmtId="49" fontId="5" fillId="0" borderId="22" xfId="0" applyNumberFormat="1" applyFont="1" applyBorder="1" applyAlignment="1" applyProtection="1">
      <alignment horizontal="center" wrapText="1"/>
      <protection/>
    </xf>
    <xf numFmtId="49" fontId="3" fillId="0" borderId="22" xfId="0" applyNumberFormat="1" applyFont="1" applyBorder="1" applyAlignment="1" applyProtection="1">
      <alignment horizontal="center" wrapText="1"/>
      <protection/>
    </xf>
    <xf numFmtId="49" fontId="3" fillId="0" borderId="19" xfId="0" applyNumberFormat="1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left"/>
      <protection/>
    </xf>
    <xf numFmtId="0" fontId="4" fillId="0" borderId="44" xfId="0" applyFont="1" applyBorder="1" applyAlignment="1" applyProtection="1">
      <alignment horizontal="center"/>
      <protection/>
    </xf>
    <xf numFmtId="0" fontId="4" fillId="0" borderId="44" xfId="0" applyFont="1" applyBorder="1" applyAlignment="1" applyProtection="1">
      <alignment horizontal="left"/>
      <protection/>
    </xf>
    <xf numFmtId="49" fontId="4" fillId="0" borderId="44" xfId="0" applyNumberFormat="1" applyFont="1" applyBorder="1" applyAlignment="1" applyProtection="1">
      <alignment/>
      <protection/>
    </xf>
    <xf numFmtId="0" fontId="4" fillId="0" borderId="44" xfId="0" applyFont="1" applyBorder="1" applyAlignment="1" applyProtection="1">
      <alignment/>
      <protection/>
    </xf>
    <xf numFmtId="0" fontId="6" fillId="0" borderId="0" xfId="52" applyFont="1" applyFill="1">
      <alignment/>
      <protection/>
    </xf>
    <xf numFmtId="0" fontId="6" fillId="0" borderId="0" xfId="52" applyFont="1" applyFill="1" applyBorder="1">
      <alignment/>
      <protection/>
    </xf>
    <xf numFmtId="166" fontId="6" fillId="0" borderId="0" xfId="52" applyNumberFormat="1" applyFont="1" applyFill="1" applyBorder="1">
      <alignment/>
      <protection/>
    </xf>
    <xf numFmtId="4" fontId="6" fillId="0" borderId="0" xfId="52" applyNumberFormat="1" applyFont="1" applyFill="1" applyBorder="1">
      <alignment/>
      <protection/>
    </xf>
    <xf numFmtId="166" fontId="7" fillId="0" borderId="0" xfId="52" applyNumberFormat="1" applyFont="1" applyFill="1" applyBorder="1" applyAlignment="1">
      <alignment horizontal="right" vertical="center"/>
      <protection/>
    </xf>
    <xf numFmtId="49" fontId="7" fillId="0" borderId="0" xfId="52" applyNumberFormat="1" applyFont="1" applyFill="1" applyBorder="1" applyAlignment="1">
      <alignment horizontal="center" vertical="center"/>
      <protection/>
    </xf>
    <xf numFmtId="49" fontId="7" fillId="0" borderId="0" xfId="52" applyNumberFormat="1" applyFont="1" applyFill="1" applyBorder="1" applyAlignment="1">
      <alignment horizontal="left" vertical="center" wrapText="1"/>
      <protection/>
    </xf>
    <xf numFmtId="166" fontId="6" fillId="0" borderId="0" xfId="52" applyNumberFormat="1" applyFont="1" applyFill="1" applyBorder="1" applyAlignment="1">
      <alignment horizontal="right" vertical="center"/>
      <protection/>
    </xf>
    <xf numFmtId="49" fontId="6" fillId="0" borderId="0" xfId="52" applyNumberFormat="1" applyFont="1" applyFill="1" applyBorder="1" applyAlignment="1">
      <alignment horizontal="center" vertical="center"/>
      <protection/>
    </xf>
    <xf numFmtId="49" fontId="6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NumberFormat="1" applyFont="1" applyFill="1" applyBorder="1" applyAlignment="1">
      <alignment horizontal="left" vertical="center" wrapText="1"/>
      <protection/>
    </xf>
    <xf numFmtId="0" fontId="7" fillId="0" borderId="0" xfId="52" applyFont="1" applyFill="1">
      <alignment/>
      <protection/>
    </xf>
    <xf numFmtId="4" fontId="8" fillId="0" borderId="19" xfId="53" applyNumberFormat="1" applyFont="1" applyBorder="1" applyAlignment="1">
      <alignment horizontal="center" vertical="center"/>
      <protection/>
    </xf>
    <xf numFmtId="4" fontId="9" fillId="0" borderId="22" xfId="52" applyNumberFormat="1" applyFont="1" applyFill="1" applyBorder="1" applyAlignment="1">
      <alignment horizontal="right" vertical="center" wrapText="1"/>
      <protection/>
    </xf>
    <xf numFmtId="4" fontId="9" fillId="0" borderId="19" xfId="52" applyNumberFormat="1" applyFont="1" applyFill="1" applyBorder="1" applyAlignment="1">
      <alignment horizontal="right" vertical="center"/>
      <protection/>
    </xf>
    <xf numFmtId="49" fontId="7" fillId="0" borderId="19" xfId="52" applyNumberFormat="1" applyFont="1" applyFill="1" applyBorder="1" applyAlignment="1">
      <alignment horizontal="center" vertical="center"/>
      <protection/>
    </xf>
    <xf numFmtId="49" fontId="7" fillId="0" borderId="19" xfId="52" applyNumberFormat="1" applyFont="1" applyFill="1" applyBorder="1" applyAlignment="1">
      <alignment horizontal="center" vertical="center" wrapText="1"/>
      <protection/>
    </xf>
    <xf numFmtId="0" fontId="4" fillId="0" borderId="19" xfId="53" applyBorder="1" applyAlignment="1">
      <alignment wrapText="1"/>
      <protection/>
    </xf>
    <xf numFmtId="4" fontId="10" fillId="0" borderId="22" xfId="52" applyNumberFormat="1" applyFont="1" applyFill="1" applyBorder="1" applyAlignment="1">
      <alignment horizontal="right" vertical="center" wrapText="1"/>
      <protection/>
    </xf>
    <xf numFmtId="4" fontId="10" fillId="0" borderId="19" xfId="52" applyNumberFormat="1" applyFont="1" applyFill="1" applyBorder="1" applyAlignment="1">
      <alignment horizontal="right" vertical="center"/>
      <protection/>
    </xf>
    <xf numFmtId="49" fontId="10" fillId="0" borderId="19" xfId="52" applyNumberFormat="1" applyFont="1" applyFill="1" applyBorder="1" applyAlignment="1">
      <alignment horizontal="center" vertical="center"/>
      <protection/>
    </xf>
    <xf numFmtId="49" fontId="10" fillId="0" borderId="19" xfId="52" applyNumberFormat="1" applyFont="1" applyFill="1" applyBorder="1" applyAlignment="1">
      <alignment horizontal="left" vertical="center" wrapText="1"/>
      <protection/>
    </xf>
    <xf numFmtId="49" fontId="9" fillId="0" borderId="19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>
      <alignment/>
      <protection/>
    </xf>
    <xf numFmtId="0" fontId="9" fillId="0" borderId="19" xfId="52" applyFont="1" applyFill="1" applyBorder="1" applyAlignment="1">
      <alignment vertical="top" wrapText="1"/>
      <protection/>
    </xf>
    <xf numFmtId="49" fontId="9" fillId="0" borderId="19" xfId="52" applyNumberFormat="1" applyFont="1" applyFill="1" applyBorder="1" applyAlignment="1">
      <alignment horizontal="left" vertical="center" wrapText="1"/>
      <protection/>
    </xf>
    <xf numFmtId="49" fontId="10" fillId="33" borderId="22" xfId="53" applyNumberFormat="1" applyFont="1" applyFill="1" applyBorder="1" applyAlignment="1">
      <alignment horizontal="left" vertical="center" wrapText="1"/>
      <protection/>
    </xf>
    <xf numFmtId="49" fontId="9" fillId="0" borderId="22" xfId="52" applyNumberFormat="1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horizontal="center" vertical="center"/>
      <protection/>
    </xf>
    <xf numFmtId="0" fontId="10" fillId="0" borderId="19" xfId="52" applyFont="1" applyFill="1" applyBorder="1" applyAlignment="1">
      <alignment wrapText="1"/>
      <protection/>
    </xf>
    <xf numFmtId="49" fontId="10" fillId="34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wrapText="1"/>
      <protection/>
    </xf>
    <xf numFmtId="0" fontId="10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 applyAlignment="1">
      <alignment horizontal="justify" vertical="top"/>
      <protection/>
    </xf>
    <xf numFmtId="0" fontId="9" fillId="0" borderId="19" xfId="52" applyFont="1" applyFill="1" applyBorder="1" applyAlignment="1">
      <alignment horizontal="left" vertical="top" wrapText="1"/>
      <protection/>
    </xf>
    <xf numFmtId="49" fontId="9" fillId="34" borderId="19" xfId="52" applyNumberFormat="1" applyFont="1" applyFill="1" applyBorder="1" applyAlignment="1">
      <alignment horizontal="left" vertical="center" wrapText="1"/>
      <protection/>
    </xf>
    <xf numFmtId="0" fontId="9" fillId="0" borderId="19" xfId="52" applyFont="1" applyFill="1" applyBorder="1" applyAlignment="1">
      <alignment horizontal="justify"/>
      <protection/>
    </xf>
    <xf numFmtId="0" fontId="9" fillId="0" borderId="19" xfId="52" applyFont="1" applyFill="1" applyBorder="1" applyAlignment="1">
      <alignment horizontal="left" wrapText="1"/>
      <protection/>
    </xf>
    <xf numFmtId="0" fontId="9" fillId="0" borderId="19" xfId="52" applyFont="1" applyFill="1" applyBorder="1">
      <alignment/>
      <protection/>
    </xf>
    <xf numFmtId="49" fontId="10" fillId="34" borderId="19" xfId="52" applyNumberFormat="1" applyFont="1" applyFill="1" applyBorder="1" applyAlignment="1">
      <alignment horizontal="center" vertical="center"/>
      <protection/>
    </xf>
    <xf numFmtId="49" fontId="9" fillId="34" borderId="19" xfId="52" applyNumberFormat="1" applyFont="1" applyFill="1" applyBorder="1" applyAlignment="1">
      <alignment horizontal="center" vertical="center"/>
      <protection/>
    </xf>
    <xf numFmtId="4" fontId="10" fillId="34" borderId="19" xfId="52" applyNumberFormat="1" applyFont="1" applyFill="1" applyBorder="1" applyAlignment="1">
      <alignment horizontal="right" vertical="center"/>
      <protection/>
    </xf>
    <xf numFmtId="4" fontId="9" fillId="34" borderId="19" xfId="52" applyNumberFormat="1" applyFont="1" applyFill="1" applyBorder="1" applyAlignment="1">
      <alignment horizontal="right" vertical="center"/>
      <protection/>
    </xf>
    <xf numFmtId="0" fontId="9" fillId="34" borderId="27" xfId="52" applyNumberFormat="1" applyFont="1" applyFill="1" applyBorder="1" applyAlignment="1">
      <alignment horizontal="left" vertical="center" wrapText="1"/>
      <protection/>
    </xf>
    <xf numFmtId="4" fontId="6" fillId="0" borderId="0" xfId="52" applyNumberFormat="1" applyFont="1" applyFill="1">
      <alignment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19" xfId="52" applyFont="1" applyFill="1" applyBorder="1" applyAlignment="1">
      <alignment horizontal="left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0" xfId="52" applyFont="1" applyFill="1" applyAlignment="1">
      <alignment vertical="center" wrapText="1"/>
      <protection/>
    </xf>
    <xf numFmtId="0" fontId="4" fillId="0" borderId="0" xfId="53">
      <alignment/>
      <protection/>
    </xf>
    <xf numFmtId="0" fontId="13" fillId="0" borderId="0" xfId="53" applyFont="1">
      <alignment/>
      <protection/>
    </xf>
    <xf numFmtId="0" fontId="13" fillId="0" borderId="0" xfId="53" applyFont="1" applyAlignment="1">
      <alignment vertical="top"/>
      <protection/>
    </xf>
    <xf numFmtId="0" fontId="13" fillId="0" borderId="0" xfId="53" applyFont="1" applyAlignment="1">
      <alignment horizontal="center" vertical="top"/>
      <protection/>
    </xf>
    <xf numFmtId="0" fontId="13" fillId="0" borderId="0" xfId="53" applyFont="1" applyBorder="1">
      <alignment/>
      <protection/>
    </xf>
    <xf numFmtId="0" fontId="12" fillId="0" borderId="0" xfId="53" applyFont="1" applyAlignment="1">
      <alignment horizontal="right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0" fillId="0" borderId="22" xfId="52" applyFont="1" applyFill="1" applyBorder="1" applyAlignment="1">
      <alignment horizontal="center" vertical="center"/>
      <protection/>
    </xf>
    <xf numFmtId="0" fontId="9" fillId="0" borderId="22" xfId="52" applyFont="1" applyFill="1" applyBorder="1" applyAlignment="1">
      <alignment horizontal="center" vertical="center"/>
      <protection/>
    </xf>
    <xf numFmtId="0" fontId="0" fillId="0" borderId="0" xfId="55">
      <alignment/>
      <protection/>
    </xf>
    <xf numFmtId="49" fontId="3" fillId="0" borderId="44" xfId="55" applyNumberFormat="1" applyFont="1" applyBorder="1" applyAlignment="1" applyProtection="1">
      <alignment horizontal="center" vertical="center"/>
      <protection/>
    </xf>
    <xf numFmtId="0" fontId="3" fillId="0" borderId="44" xfId="55" applyFont="1" applyBorder="1" applyAlignment="1" applyProtection="1">
      <alignment horizontal="center"/>
      <protection/>
    </xf>
    <xf numFmtId="0" fontId="3" fillId="0" borderId="43" xfId="55" applyFont="1" applyBorder="1" applyAlignment="1" applyProtection="1">
      <alignment horizontal="left"/>
      <protection/>
    </xf>
    <xf numFmtId="4" fontId="3" fillId="0" borderId="23" xfId="55" applyNumberFormat="1" applyFont="1" applyBorder="1" applyAlignment="1" applyProtection="1">
      <alignment horizontal="right"/>
      <protection/>
    </xf>
    <xf numFmtId="4" fontId="3" fillId="0" borderId="22" xfId="55" applyNumberFormat="1" applyFont="1" applyBorder="1" applyAlignment="1" applyProtection="1">
      <alignment horizontal="right"/>
      <protection/>
    </xf>
    <xf numFmtId="49" fontId="3" fillId="0" borderId="26" xfId="55" applyNumberFormat="1" applyFont="1" applyBorder="1" applyAlignment="1" applyProtection="1">
      <alignment horizontal="center"/>
      <protection/>
    </xf>
    <xf numFmtId="49" fontId="3" fillId="0" borderId="21" xfId="55" applyNumberFormat="1" applyFont="1" applyBorder="1" applyAlignment="1" applyProtection="1">
      <alignment horizontal="center" wrapText="1"/>
      <protection/>
    </xf>
    <xf numFmtId="49" fontId="3" fillId="0" borderId="20" xfId="55" applyNumberFormat="1" applyFont="1" applyBorder="1" applyAlignment="1" applyProtection="1">
      <alignment horizontal="left" wrapText="1"/>
      <protection/>
    </xf>
    <xf numFmtId="165" fontId="3" fillId="0" borderId="20" xfId="55" applyNumberFormat="1" applyFont="1" applyBorder="1" applyAlignment="1" applyProtection="1">
      <alignment horizontal="left" wrapText="1"/>
      <protection/>
    </xf>
    <xf numFmtId="4" fontId="3" fillId="0" borderId="32" xfId="55" applyNumberFormat="1" applyFont="1" applyBorder="1" applyAlignment="1" applyProtection="1">
      <alignment horizontal="right"/>
      <protection/>
    </xf>
    <xf numFmtId="4" fontId="3" fillId="0" borderId="31" xfId="55" applyNumberFormat="1" applyFont="1" applyBorder="1" applyAlignment="1" applyProtection="1">
      <alignment horizontal="right"/>
      <protection/>
    </xf>
    <xf numFmtId="49" fontId="3" fillId="0" borderId="30" xfId="55" applyNumberFormat="1" applyFont="1" applyBorder="1" applyAlignment="1" applyProtection="1">
      <alignment horizontal="center"/>
      <protection/>
    </xf>
    <xf numFmtId="49" fontId="3" fillId="0" borderId="29" xfId="55" applyNumberFormat="1" applyFont="1" applyBorder="1" applyAlignment="1" applyProtection="1">
      <alignment horizontal="center" wrapText="1"/>
      <protection/>
    </xf>
    <xf numFmtId="49" fontId="3" fillId="0" borderId="28" xfId="55" applyNumberFormat="1" applyFont="1" applyBorder="1" applyAlignment="1" applyProtection="1">
      <alignment horizontal="left" wrapText="1"/>
      <protection/>
    </xf>
    <xf numFmtId="4" fontId="3" fillId="0" borderId="19" xfId="55" applyNumberFormat="1" applyFont="1" applyBorder="1" applyAlignment="1" applyProtection="1">
      <alignment horizontal="right"/>
      <protection/>
    </xf>
    <xf numFmtId="49" fontId="3" fillId="0" borderId="18" xfId="55" applyNumberFormat="1" applyFont="1" applyBorder="1" applyAlignment="1" applyProtection="1">
      <alignment horizontal="center"/>
      <protection/>
    </xf>
    <xf numFmtId="49" fontId="3" fillId="0" borderId="17" xfId="55" applyNumberFormat="1" applyFont="1" applyBorder="1" applyAlignment="1" applyProtection="1">
      <alignment horizontal="center" wrapText="1"/>
      <protection/>
    </xf>
    <xf numFmtId="49" fontId="3" fillId="0" borderId="16" xfId="55" applyNumberFormat="1" applyFont="1" applyBorder="1" applyAlignment="1" applyProtection="1">
      <alignment horizontal="left" wrapText="1"/>
      <protection/>
    </xf>
    <xf numFmtId="49" fontId="3" fillId="0" borderId="15" xfId="55" applyNumberFormat="1" applyFont="1" applyBorder="1" applyAlignment="1" applyProtection="1">
      <alignment horizontal="center" vertical="center"/>
      <protection/>
    </xf>
    <xf numFmtId="49" fontId="3" fillId="0" borderId="45" xfId="55" applyNumberFormat="1" applyFont="1" applyBorder="1" applyAlignment="1" applyProtection="1">
      <alignment horizontal="center" vertical="center"/>
      <protection/>
    </xf>
    <xf numFmtId="49" fontId="3" fillId="0" borderId="13" xfId="55" applyNumberFormat="1" applyFont="1" applyBorder="1" applyAlignment="1" applyProtection="1">
      <alignment horizontal="center" vertical="center"/>
      <protection/>
    </xf>
    <xf numFmtId="0" fontId="3" fillId="0" borderId="14" xfId="55" applyFont="1" applyBorder="1" applyAlignment="1" applyProtection="1">
      <alignment horizontal="center" vertical="center"/>
      <protection/>
    </xf>
    <xf numFmtId="0" fontId="3" fillId="0" borderId="13" xfId="55" applyFont="1" applyBorder="1" applyAlignment="1" applyProtection="1">
      <alignment horizontal="center" vertical="center"/>
      <protection/>
    </xf>
    <xf numFmtId="0" fontId="3" fillId="0" borderId="12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/>
      <protection/>
    </xf>
    <xf numFmtId="0" fontId="2" fillId="0" borderId="0" xfId="55" applyFont="1" applyBorder="1" applyAlignment="1" applyProtection="1">
      <alignment horizontal="center"/>
      <protection/>
    </xf>
    <xf numFmtId="49" fontId="3" fillId="0" borderId="46" xfId="55" applyNumberFormat="1" applyFont="1" applyBorder="1" applyAlignment="1" applyProtection="1">
      <alignment horizontal="centerContinuous"/>
      <protection/>
    </xf>
    <xf numFmtId="0" fontId="3" fillId="0" borderId="0" xfId="55" applyFont="1" applyBorder="1" applyAlignment="1" applyProtection="1">
      <alignment horizontal="right"/>
      <protection/>
    </xf>
    <xf numFmtId="49" fontId="3" fillId="0" borderId="0" xfId="55" applyNumberFormat="1" applyFont="1" applyBorder="1" applyAlignment="1" applyProtection="1">
      <alignment/>
      <protection/>
    </xf>
    <xf numFmtId="49" fontId="3" fillId="0" borderId="0" xfId="55" applyNumberFormat="1" applyFont="1" applyBorder="1" applyAlignment="1" applyProtection="1">
      <alignment horizontal="left"/>
      <protection/>
    </xf>
    <xf numFmtId="0" fontId="3" fillId="0" borderId="0" xfId="55" applyFont="1" applyBorder="1" applyAlignment="1" applyProtection="1">
      <alignment horizontal="left"/>
      <protection/>
    </xf>
    <xf numFmtId="49" fontId="3" fillId="0" borderId="10" xfId="55" applyNumberFormat="1" applyFont="1" applyBorder="1" applyAlignment="1" applyProtection="1">
      <alignment horizontal="centerContinuous"/>
      <protection/>
    </xf>
    <xf numFmtId="49" fontId="4" fillId="0" borderId="0" xfId="55" applyNumberFormat="1" applyFont="1" applyBorder="1" applyAlignment="1" applyProtection="1">
      <alignment/>
      <protection/>
    </xf>
    <xf numFmtId="164" fontId="3" fillId="0" borderId="11" xfId="55" applyNumberFormat="1" applyFont="1" applyBorder="1" applyAlignment="1" applyProtection="1">
      <alignment horizontal="center"/>
      <protection/>
    </xf>
    <xf numFmtId="49" fontId="3" fillId="0" borderId="47" xfId="55" applyNumberFormat="1" applyFont="1" applyBorder="1" applyAlignment="1" applyProtection="1">
      <alignment horizontal="centerContinuous"/>
      <protection/>
    </xf>
    <xf numFmtId="49" fontId="3" fillId="0" borderId="0" xfId="55" applyNumberFormat="1" applyFont="1" applyBorder="1" applyAlignment="1" applyProtection="1">
      <alignment horizontal="right"/>
      <protection/>
    </xf>
    <xf numFmtId="0" fontId="4" fillId="0" borderId="0" xfId="55" applyFont="1" applyBorder="1" applyAlignment="1" applyProtection="1">
      <alignment horizontal="left"/>
      <protection/>
    </xf>
    <xf numFmtId="0" fontId="3" fillId="0" borderId="13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/>
      <protection/>
    </xf>
    <xf numFmtId="49" fontId="3" fillId="0" borderId="26" xfId="0" applyNumberFormat="1" applyFont="1" applyBorder="1" applyAlignment="1" applyProtection="1">
      <alignment horizontal="center"/>
      <protection/>
    </xf>
    <xf numFmtId="4" fontId="10" fillId="34" borderId="22" xfId="52" applyNumberFormat="1" applyFont="1" applyFill="1" applyBorder="1" applyAlignment="1">
      <alignment horizontal="right" vertical="center"/>
      <protection/>
    </xf>
    <xf numFmtId="49" fontId="10" fillId="0" borderId="22" xfId="52" applyNumberFormat="1" applyFont="1" applyFill="1" applyBorder="1" applyAlignment="1">
      <alignment horizontal="center" vertical="center"/>
      <protection/>
    </xf>
    <xf numFmtId="4" fontId="10" fillId="0" borderId="22" xfId="52" applyNumberFormat="1" applyFont="1" applyFill="1" applyBorder="1" applyAlignment="1">
      <alignment horizontal="right" vertical="center"/>
      <protection/>
    </xf>
    <xf numFmtId="49" fontId="9" fillId="34" borderId="22" xfId="52" applyNumberFormat="1" applyFont="1" applyFill="1" applyBorder="1" applyAlignment="1">
      <alignment horizontal="center" vertical="center"/>
      <protection/>
    </xf>
    <xf numFmtId="0" fontId="6" fillId="34" borderId="0" xfId="52" applyFont="1" applyFill="1">
      <alignment/>
      <protection/>
    </xf>
    <xf numFmtId="4" fontId="6" fillId="34" borderId="0" xfId="52" applyNumberFormat="1" applyFont="1" applyFill="1">
      <alignment/>
      <protection/>
    </xf>
    <xf numFmtId="0" fontId="9" fillId="34" borderId="19" xfId="52" applyFont="1" applyFill="1" applyBorder="1" applyAlignment="1">
      <alignment vertical="top" wrapText="1"/>
      <protection/>
    </xf>
    <xf numFmtId="4" fontId="9" fillId="34" borderId="22" xfId="52" applyNumberFormat="1" applyFont="1" applyFill="1" applyBorder="1" applyAlignment="1">
      <alignment horizontal="right" vertical="center" wrapText="1"/>
      <protection/>
    </xf>
    <xf numFmtId="4" fontId="10" fillId="34" borderId="22" xfId="52" applyNumberFormat="1" applyFont="1" applyFill="1" applyBorder="1" applyAlignment="1">
      <alignment horizontal="right" vertical="center" wrapText="1"/>
      <protection/>
    </xf>
    <xf numFmtId="0" fontId="9" fillId="34" borderId="19" xfId="52" applyFont="1" applyFill="1" applyBorder="1" applyAlignment="1">
      <alignment wrapText="1"/>
      <protection/>
    </xf>
    <xf numFmtId="0" fontId="9" fillId="34" borderId="19" xfId="52" applyNumberFormat="1" applyFont="1" applyFill="1" applyBorder="1" applyAlignment="1">
      <alignment horizontal="left" vertical="center" wrapText="1"/>
      <protection/>
    </xf>
    <xf numFmtId="49" fontId="9" fillId="34" borderId="19" xfId="52" applyNumberFormat="1" applyFont="1" applyFill="1" applyBorder="1" applyAlignment="1">
      <alignment horizontal="left" vertical="top" wrapText="1"/>
      <protection/>
    </xf>
    <xf numFmtId="49" fontId="9" fillId="34" borderId="19" xfId="53" applyNumberFormat="1" applyFont="1" applyFill="1" applyBorder="1" applyAlignment="1">
      <alignment horizontal="left" vertical="top" wrapText="1"/>
      <protection/>
    </xf>
    <xf numFmtId="0" fontId="9" fillId="34" borderId="19" xfId="53" applyFont="1" applyFill="1" applyBorder="1" applyAlignment="1">
      <alignment vertical="top" wrapText="1"/>
      <protection/>
    </xf>
    <xf numFmtId="49" fontId="9" fillId="34" borderId="19" xfId="52" applyNumberFormat="1" applyFont="1" applyFill="1" applyBorder="1" applyAlignment="1">
      <alignment vertical="top" wrapText="1"/>
      <protection/>
    </xf>
    <xf numFmtId="0" fontId="9" fillId="34" borderId="19" xfId="52" applyNumberFormat="1" applyFont="1" applyFill="1" applyBorder="1" applyAlignment="1">
      <alignment horizontal="left" vertical="top" wrapText="1"/>
      <protection/>
    </xf>
    <xf numFmtId="49" fontId="7" fillId="34" borderId="19" xfId="0" applyNumberFormat="1" applyFont="1" applyFill="1" applyBorder="1" applyAlignment="1">
      <alignment horizontal="left" vertical="center" wrapText="1"/>
    </xf>
    <xf numFmtId="0" fontId="10" fillId="34" borderId="19" xfId="53" applyFont="1" applyFill="1" applyBorder="1" applyAlignment="1">
      <alignment vertical="top" wrapText="1"/>
      <protection/>
    </xf>
    <xf numFmtId="49" fontId="9" fillId="34" borderId="19" xfId="52" applyNumberFormat="1" applyFont="1" applyFill="1" applyBorder="1" applyAlignment="1">
      <alignment horizontal="center" vertical="center" wrapText="1"/>
      <protection/>
    </xf>
    <xf numFmtId="49" fontId="10" fillId="34" borderId="19" xfId="52" applyNumberFormat="1" applyFont="1" applyFill="1" applyBorder="1" applyAlignment="1">
      <alignment horizontal="center" vertical="center" wrapText="1"/>
      <protection/>
    </xf>
    <xf numFmtId="49" fontId="6" fillId="34" borderId="0" xfId="52" applyNumberFormat="1" applyFont="1" applyFill="1" applyBorder="1" applyAlignment="1">
      <alignment horizontal="center" vertical="center" wrapText="1"/>
      <protection/>
    </xf>
    <xf numFmtId="49" fontId="9" fillId="34" borderId="27" xfId="52" applyNumberFormat="1" applyFont="1" applyFill="1" applyBorder="1" applyAlignment="1">
      <alignment horizontal="left" vertical="center" wrapText="1"/>
      <protection/>
    </xf>
    <xf numFmtId="49" fontId="9" fillId="34" borderId="22" xfId="52" applyNumberFormat="1" applyFont="1" applyFill="1" applyBorder="1" applyAlignment="1">
      <alignment horizontal="center" vertical="center" wrapText="1"/>
      <protection/>
    </xf>
    <xf numFmtId="49" fontId="10" fillId="34" borderId="22" xfId="52" applyNumberFormat="1" applyFont="1" applyFill="1" applyBorder="1" applyAlignment="1">
      <alignment horizontal="center" vertical="center" wrapText="1"/>
      <protection/>
    </xf>
    <xf numFmtId="49" fontId="9" fillId="35" borderId="27" xfId="53" applyNumberFormat="1" applyFont="1" applyFill="1" applyBorder="1" applyAlignment="1">
      <alignment horizontal="left" vertical="center" wrapText="1"/>
      <protection/>
    </xf>
    <xf numFmtId="169" fontId="3" fillId="0" borderId="20" xfId="55" applyNumberFormat="1" applyFont="1" applyBorder="1" applyAlignment="1" applyProtection="1">
      <alignment horizontal="left" wrapText="1"/>
      <protection/>
    </xf>
    <xf numFmtId="4" fontId="3" fillId="34" borderId="22" xfId="55" applyNumberFormat="1" applyFont="1" applyFill="1" applyBorder="1" applyAlignment="1" applyProtection="1">
      <alignment horizontal="right"/>
      <protection/>
    </xf>
    <xf numFmtId="4" fontId="3" fillId="34" borderId="23" xfId="55" applyNumberFormat="1" applyFont="1" applyFill="1" applyBorder="1" applyAlignment="1" applyProtection="1">
      <alignment horizontal="right"/>
      <protection/>
    </xf>
    <xf numFmtId="49" fontId="9" fillId="0" borderId="19" xfId="52" applyNumberFormat="1" applyFont="1" applyFill="1" applyBorder="1" applyAlignment="1">
      <alignment horizontal="left" vertical="top" wrapText="1"/>
      <protection/>
    </xf>
    <xf numFmtId="49" fontId="6" fillId="33" borderId="19" xfId="0" applyNumberFormat="1" applyFont="1" applyFill="1" applyBorder="1" applyAlignment="1">
      <alignment horizontal="left" vertical="center" wrapText="1"/>
    </xf>
    <xf numFmtId="49" fontId="7" fillId="33" borderId="19" xfId="0" applyNumberFormat="1" applyFont="1" applyFill="1" applyBorder="1" applyAlignment="1">
      <alignment horizontal="left" wrapText="1"/>
    </xf>
    <xf numFmtId="49" fontId="7" fillId="33" borderId="19" xfId="56" applyNumberFormat="1" applyFont="1" applyFill="1" applyBorder="1" applyAlignment="1">
      <alignment horizontal="left" vertical="top" wrapText="1"/>
      <protection/>
    </xf>
    <xf numFmtId="4" fontId="7" fillId="0" borderId="0" xfId="52" applyNumberFormat="1" applyFont="1" applyFill="1">
      <alignment/>
      <protection/>
    </xf>
    <xf numFmtId="49" fontId="10" fillId="34" borderId="22" xfId="52" applyNumberFormat="1" applyFont="1" applyFill="1" applyBorder="1" applyAlignment="1">
      <alignment horizontal="center" vertical="center"/>
      <protection/>
    </xf>
    <xf numFmtId="49" fontId="6" fillId="34" borderId="19" xfId="0" applyNumberFormat="1" applyFont="1" applyFill="1" applyBorder="1" applyAlignment="1">
      <alignment horizontal="left" vertical="center" wrapText="1"/>
    </xf>
    <xf numFmtId="49" fontId="10" fillId="34" borderId="22" xfId="53" applyNumberFormat="1" applyFont="1" applyFill="1" applyBorder="1" applyAlignment="1">
      <alignment horizontal="left" vertical="center" wrapText="1"/>
      <protection/>
    </xf>
    <xf numFmtId="0" fontId="10" fillId="34" borderId="22" xfId="53" applyFont="1" applyFill="1" applyBorder="1" applyAlignment="1">
      <alignment vertical="center" wrapText="1"/>
      <protection/>
    </xf>
    <xf numFmtId="0" fontId="9" fillId="34" borderId="19" xfId="53" applyFont="1" applyFill="1" applyBorder="1" applyAlignment="1">
      <alignment wrapText="1"/>
      <protection/>
    </xf>
    <xf numFmtId="0" fontId="10" fillId="34" borderId="19" xfId="52" applyFont="1" applyFill="1" applyBorder="1">
      <alignment/>
      <protection/>
    </xf>
    <xf numFmtId="0" fontId="10" fillId="34" borderId="19" xfId="52" applyFont="1" applyFill="1" applyBorder="1" applyAlignment="1">
      <alignment horizontal="left" vertical="center"/>
      <protection/>
    </xf>
    <xf numFmtId="4" fontId="9" fillId="36" borderId="19" xfId="52" applyNumberFormat="1" applyFont="1" applyFill="1" applyBorder="1" applyAlignment="1">
      <alignment horizontal="right" vertical="center"/>
      <protection/>
    </xf>
    <xf numFmtId="49" fontId="9" fillId="0" borderId="19" xfId="53" applyNumberFormat="1" applyFont="1" applyFill="1" applyBorder="1" applyAlignment="1">
      <alignment horizontal="left" vertical="top" wrapText="1"/>
      <protection/>
    </xf>
    <xf numFmtId="0" fontId="9" fillId="0" borderId="19" xfId="53" applyFont="1" applyFill="1" applyBorder="1" applyAlignment="1">
      <alignment vertical="top" wrapText="1"/>
      <protection/>
    </xf>
    <xf numFmtId="49" fontId="7" fillId="0" borderId="19" xfId="0" applyNumberFormat="1" applyFont="1" applyFill="1" applyBorder="1" applyAlignment="1">
      <alignment horizontal="left" wrapText="1"/>
    </xf>
    <xf numFmtId="49" fontId="6" fillId="0" borderId="19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Border="1" applyAlignment="1" applyProtection="1">
      <alignment horizontal="center" vertical="center" wrapText="1"/>
      <protection/>
    </xf>
    <xf numFmtId="49" fontId="3" fillId="0" borderId="25" xfId="0" applyNumberFormat="1" applyFont="1" applyBorder="1" applyAlignment="1" applyProtection="1">
      <alignment horizontal="center" vertical="center" wrapText="1"/>
      <protection/>
    </xf>
    <xf numFmtId="0" fontId="3" fillId="0" borderId="49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3" fillId="0" borderId="51" xfId="0" applyFont="1" applyBorder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52" xfId="0" applyFont="1" applyBorder="1" applyAlignment="1" applyProtection="1">
      <alignment horizontal="center" vertical="center" wrapText="1"/>
      <protection/>
    </xf>
    <xf numFmtId="0" fontId="3" fillId="0" borderId="53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 wrapText="1"/>
      <protection/>
    </xf>
    <xf numFmtId="49" fontId="3" fillId="0" borderId="53" xfId="0" applyNumberFormat="1" applyFont="1" applyBorder="1" applyAlignment="1" applyProtection="1">
      <alignment horizontal="center" vertical="center" wrapText="1"/>
      <protection/>
    </xf>
    <xf numFmtId="49" fontId="3" fillId="0" borderId="22" xfId="0" applyNumberFormat="1" applyFont="1" applyBorder="1" applyAlignment="1" applyProtection="1">
      <alignment horizontal="center" vertical="center" wrapText="1"/>
      <protection/>
    </xf>
    <xf numFmtId="49" fontId="3" fillId="0" borderId="52" xfId="0" applyNumberFormat="1" applyFont="1" applyBorder="1" applyAlignment="1" applyProtection="1">
      <alignment horizontal="center" vertical="center"/>
      <protection/>
    </xf>
    <xf numFmtId="49" fontId="3" fillId="0" borderId="53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right"/>
      <protection/>
    </xf>
    <xf numFmtId="0" fontId="3" fillId="0" borderId="50" xfId="0" applyFont="1" applyBorder="1" applyAlignment="1" applyProtection="1">
      <alignment horizontal="center" vertical="center" wrapText="1"/>
      <protection/>
    </xf>
    <xf numFmtId="0" fontId="3" fillId="0" borderId="51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6" xfId="0" applyFont="1" applyBorder="1" applyAlignment="1" applyProtection="1">
      <alignment horizontal="center" vertical="center" wrapText="1"/>
      <protection/>
    </xf>
    <xf numFmtId="49" fontId="3" fillId="0" borderId="23" xfId="0" applyNumberFormat="1" applyFont="1" applyBorder="1" applyAlignment="1" applyProtection="1">
      <alignment horizontal="center" vertical="center" wrapText="1"/>
      <protection/>
    </xf>
    <xf numFmtId="0" fontId="3" fillId="0" borderId="50" xfId="55" applyFont="1" applyBorder="1" applyAlignment="1" applyProtection="1">
      <alignment horizontal="center" vertical="center" wrapText="1"/>
      <protection/>
    </xf>
    <xf numFmtId="0" fontId="3" fillId="0" borderId="51" xfId="55" applyFont="1" applyBorder="1" applyAlignment="1" applyProtection="1">
      <alignment horizontal="center" vertical="center" wrapText="1"/>
      <protection/>
    </xf>
    <xf numFmtId="0" fontId="3" fillId="0" borderId="21" xfId="55" applyFont="1" applyBorder="1" applyAlignment="1" applyProtection="1">
      <alignment horizontal="center" vertical="center" wrapText="1"/>
      <protection/>
    </xf>
    <xf numFmtId="49" fontId="3" fillId="0" borderId="48" xfId="55" applyNumberFormat="1" applyFont="1" applyBorder="1" applyAlignment="1" applyProtection="1">
      <alignment horizontal="center" vertical="center" wrapText="1"/>
      <protection/>
    </xf>
    <xf numFmtId="49" fontId="3" fillId="0" borderId="25" xfId="55" applyNumberFormat="1" applyFont="1" applyBorder="1" applyAlignment="1" applyProtection="1">
      <alignment horizontal="center" vertical="center" wrapText="1"/>
      <protection/>
    </xf>
    <xf numFmtId="49" fontId="3" fillId="0" borderId="23" xfId="55" applyNumberFormat="1" applyFont="1" applyBorder="1" applyAlignment="1" applyProtection="1">
      <alignment horizontal="center" vertical="center" wrapText="1"/>
      <protection/>
    </xf>
    <xf numFmtId="49" fontId="3" fillId="0" borderId="52" xfId="55" applyNumberFormat="1" applyFont="1" applyBorder="1" applyAlignment="1" applyProtection="1">
      <alignment horizontal="center" vertical="center" wrapText="1"/>
      <protection/>
    </xf>
    <xf numFmtId="49" fontId="3" fillId="0" borderId="53" xfId="55" applyNumberFormat="1" applyFont="1" applyBorder="1" applyAlignment="1" applyProtection="1">
      <alignment horizontal="center" vertical="center" wrapText="1"/>
      <protection/>
    </xf>
    <xf numFmtId="49" fontId="3" fillId="0" borderId="22" xfId="55" applyNumberFormat="1" applyFont="1" applyBorder="1" applyAlignment="1" applyProtection="1">
      <alignment horizontal="center" vertical="center" wrapText="1"/>
      <protection/>
    </xf>
    <xf numFmtId="0" fontId="3" fillId="0" borderId="52" xfId="55" applyFont="1" applyBorder="1" applyAlignment="1" applyProtection="1">
      <alignment horizontal="center" vertical="center" wrapText="1"/>
      <protection/>
    </xf>
    <xf numFmtId="0" fontId="3" fillId="0" borderId="53" xfId="55" applyFont="1" applyBorder="1" applyAlignment="1" applyProtection="1">
      <alignment horizontal="center" vertical="center" wrapText="1"/>
      <protection/>
    </xf>
    <xf numFmtId="0" fontId="3" fillId="0" borderId="22" xfId="55" applyFont="1" applyBorder="1" applyAlignment="1" applyProtection="1">
      <alignment horizontal="center" vertical="center" wrapText="1"/>
      <protection/>
    </xf>
    <xf numFmtId="0" fontId="2" fillId="0" borderId="0" xfId="55" applyFont="1" applyBorder="1" applyAlignment="1" applyProtection="1">
      <alignment horizontal="center"/>
      <protection/>
    </xf>
    <xf numFmtId="0" fontId="3" fillId="0" borderId="0" xfId="55" applyFont="1" applyBorder="1" applyAlignment="1" applyProtection="1">
      <alignment horizontal="center"/>
      <protection/>
    </xf>
    <xf numFmtId="49" fontId="3" fillId="0" borderId="54" xfId="55" applyNumberFormat="1" applyFont="1" applyBorder="1" applyAlignment="1" applyProtection="1">
      <alignment horizontal="left" wrapText="1"/>
      <protection/>
    </xf>
    <xf numFmtId="49" fontId="4" fillId="0" borderId="54" xfId="55" applyNumberFormat="1" applyFont="1" applyBorder="1" applyAlignment="1" applyProtection="1">
      <alignment wrapText="1"/>
      <protection/>
    </xf>
    <xf numFmtId="49" fontId="3" fillId="0" borderId="35" xfId="0" applyNumberFormat="1" applyFont="1" applyBorder="1" applyAlignment="1" applyProtection="1">
      <alignment horizontal="left" wrapText="1"/>
      <protection/>
    </xf>
    <xf numFmtId="4" fontId="8" fillId="0" borderId="18" xfId="53" applyNumberFormat="1" applyFont="1" applyBorder="1" applyAlignment="1">
      <alignment horizontal="center" vertical="center"/>
      <protection/>
    </xf>
    <xf numFmtId="4" fontId="8" fillId="0" borderId="35" xfId="53" applyNumberFormat="1" applyFont="1" applyBorder="1" applyAlignment="1">
      <alignment horizontal="center" vertical="center"/>
      <protection/>
    </xf>
    <xf numFmtId="4" fontId="8" fillId="0" borderId="33" xfId="53" applyNumberFormat="1" applyFont="1" applyBorder="1" applyAlignment="1">
      <alignment horizontal="center" vertical="center"/>
      <protection/>
    </xf>
    <xf numFmtId="0" fontId="11" fillId="0" borderId="0" xfId="52" applyFont="1" applyFill="1" applyAlignment="1">
      <alignment horizontal="center" vertical="center" wrapText="1"/>
      <protection/>
    </xf>
    <xf numFmtId="0" fontId="7" fillId="0" borderId="18" xfId="52" applyFont="1" applyFill="1" applyBorder="1" applyAlignment="1">
      <alignment horizontal="center" vertical="center"/>
      <protection/>
    </xf>
    <xf numFmtId="0" fontId="7" fillId="0" borderId="35" xfId="52" applyFont="1" applyFill="1" applyBorder="1" applyAlignment="1">
      <alignment horizontal="center" vertical="center"/>
      <protection/>
    </xf>
    <xf numFmtId="0" fontId="9" fillId="0" borderId="19" xfId="52" applyFont="1" applyFill="1" applyBorder="1" applyAlignment="1">
      <alignment horizontal="center" vertical="center" wrapText="1"/>
      <protection/>
    </xf>
    <xf numFmtId="0" fontId="6" fillId="0" borderId="54" xfId="52" applyFont="1" applyFill="1" applyBorder="1" applyAlignment="1">
      <alignment horizontal="right" vertical="center"/>
      <protection/>
    </xf>
    <xf numFmtId="0" fontId="7" fillId="0" borderId="31" xfId="52" applyFont="1" applyFill="1" applyBorder="1" applyAlignment="1">
      <alignment horizontal="center" vertical="center"/>
      <protection/>
    </xf>
    <xf numFmtId="0" fontId="7" fillId="0" borderId="22" xfId="52" applyFont="1" applyFill="1" applyBorder="1" applyAlignment="1">
      <alignment horizontal="center" vertical="center"/>
      <protection/>
    </xf>
    <xf numFmtId="0" fontId="7" fillId="0" borderId="19" xfId="52" applyFont="1" applyFill="1" applyBorder="1" applyAlignment="1">
      <alignment horizontal="center" vertical="center"/>
      <protection/>
    </xf>
    <xf numFmtId="0" fontId="9" fillId="0" borderId="31" xfId="52" applyFont="1" applyFill="1" applyBorder="1" applyAlignment="1">
      <alignment horizontal="center" vertical="center" wrapText="1"/>
      <protection/>
    </xf>
    <xf numFmtId="0" fontId="9" fillId="0" borderId="22" xfId="52" applyFont="1" applyFill="1" applyBorder="1" applyAlignment="1">
      <alignment horizontal="center" vertical="center" wrapText="1"/>
      <protection/>
    </xf>
    <xf numFmtId="0" fontId="7" fillId="0" borderId="31" xfId="52" applyFont="1" applyFill="1" applyBorder="1" applyAlignment="1">
      <alignment horizontal="center" vertical="center" wrapText="1"/>
      <protection/>
    </xf>
    <xf numFmtId="0" fontId="7" fillId="0" borderId="22" xfId="52" applyFont="1" applyFill="1" applyBorder="1" applyAlignment="1">
      <alignment horizontal="center" vertical="center" wrapText="1"/>
      <protection/>
    </xf>
    <xf numFmtId="0" fontId="7" fillId="0" borderId="30" xfId="52" applyFont="1" applyFill="1" applyBorder="1" applyAlignment="1">
      <alignment horizontal="center" vertical="center" wrapText="1"/>
      <protection/>
    </xf>
    <xf numFmtId="0" fontId="7" fillId="0" borderId="43" xfId="52" applyFont="1" applyFill="1" applyBorder="1" applyAlignment="1">
      <alignment horizontal="center" vertical="center" wrapText="1"/>
      <protection/>
    </xf>
    <xf numFmtId="0" fontId="7" fillId="0" borderId="26" xfId="52" applyFont="1" applyFill="1" applyBorder="1" applyAlignment="1">
      <alignment horizontal="center" vertical="center" wrapText="1"/>
      <protection/>
    </xf>
    <xf numFmtId="0" fontId="7" fillId="0" borderId="54" xfId="52" applyFont="1" applyFill="1" applyBorder="1" applyAlignment="1">
      <alignment horizontal="center" vertical="center" wrapText="1"/>
      <protection/>
    </xf>
    <xf numFmtId="0" fontId="9" fillId="0" borderId="19" xfId="52" applyFont="1" applyFill="1" applyBorder="1" applyAlignment="1">
      <alignment horizontal="center" vertical="center"/>
      <protection/>
    </xf>
    <xf numFmtId="0" fontId="13" fillId="0" borderId="54" xfId="53" applyFont="1" applyBorder="1">
      <alignment/>
      <protection/>
    </xf>
    <xf numFmtId="0" fontId="13" fillId="0" borderId="0" xfId="53" applyFont="1" applyAlignment="1">
      <alignment horizontal="center" vertical="top"/>
      <protection/>
    </xf>
    <xf numFmtId="0" fontId="13" fillId="0" borderId="18" xfId="53" applyFont="1" applyBorder="1" applyAlignment="1">
      <alignment horizontal="left" vertical="center" wrapText="1"/>
      <protection/>
    </xf>
    <xf numFmtId="0" fontId="13" fillId="0" borderId="35" xfId="53" applyFont="1" applyBorder="1" applyAlignment="1">
      <alignment horizontal="left" vertical="center" wrapText="1"/>
      <protection/>
    </xf>
    <xf numFmtId="0" fontId="13" fillId="0" borderId="33" xfId="53" applyFont="1" applyBorder="1" applyAlignment="1">
      <alignment horizontal="left" vertical="center" wrapText="1"/>
      <protection/>
    </xf>
    <xf numFmtId="49" fontId="13" fillId="0" borderId="17" xfId="53" applyNumberFormat="1" applyFont="1" applyBorder="1" applyAlignment="1">
      <alignment horizontal="center"/>
      <protection/>
    </xf>
    <xf numFmtId="49" fontId="13" fillId="0" borderId="19" xfId="53" applyNumberFormat="1" applyFont="1" applyBorder="1" applyAlignment="1">
      <alignment horizontal="center"/>
      <protection/>
    </xf>
    <xf numFmtId="167" fontId="13" fillId="0" borderId="19" xfId="53" applyNumberFormat="1" applyFont="1" applyBorder="1" applyAlignment="1">
      <alignment horizontal="right"/>
      <protection/>
    </xf>
    <xf numFmtId="0" fontId="13" fillId="0" borderId="55" xfId="53" applyFont="1" applyBorder="1" applyAlignment="1">
      <alignment horizontal="left" wrapText="1"/>
      <protection/>
    </xf>
    <xf numFmtId="0" fontId="13" fillId="0" borderId="56" xfId="53" applyFont="1" applyBorder="1" applyAlignment="1">
      <alignment horizontal="left" wrapText="1"/>
      <protection/>
    </xf>
    <xf numFmtId="167" fontId="13" fillId="0" borderId="19" xfId="53" applyNumberFormat="1" applyFont="1" applyBorder="1" applyAlignment="1">
      <alignment horizontal="center"/>
      <protection/>
    </xf>
    <xf numFmtId="0" fontId="13" fillId="0" borderId="0" xfId="53" applyFont="1" applyAlignment="1">
      <alignment horizontal="right"/>
      <protection/>
    </xf>
    <xf numFmtId="49" fontId="13" fillId="0" borderId="54" xfId="53" applyNumberFormat="1" applyFont="1" applyBorder="1" applyAlignment="1">
      <alignment horizontal="center"/>
      <protection/>
    </xf>
    <xf numFmtId="0" fontId="13" fillId="0" borderId="0" xfId="53" applyFont="1">
      <alignment/>
      <protection/>
    </xf>
    <xf numFmtId="0" fontId="13" fillId="0" borderId="54" xfId="53" applyFont="1" applyBorder="1" applyAlignment="1">
      <alignment horizontal="center"/>
      <protection/>
    </xf>
    <xf numFmtId="49" fontId="13" fillId="0" borderId="0" xfId="53" applyNumberFormat="1" applyFont="1">
      <alignment/>
      <protection/>
    </xf>
    <xf numFmtId="49" fontId="13" fillId="0" borderId="54" xfId="53" applyNumberFormat="1" applyFont="1" applyBorder="1" applyAlignment="1">
      <alignment horizontal="left"/>
      <protection/>
    </xf>
    <xf numFmtId="0" fontId="13" fillId="0" borderId="55" xfId="53" applyFont="1" applyBorder="1" applyAlignment="1">
      <alignment wrapText="1"/>
      <protection/>
    </xf>
    <xf numFmtId="0" fontId="13" fillId="0" borderId="56" xfId="53" applyFont="1" applyBorder="1" applyAlignment="1">
      <alignment wrapText="1"/>
      <protection/>
    </xf>
    <xf numFmtId="168" fontId="13" fillId="0" borderId="19" xfId="53" applyNumberFormat="1" applyFont="1" applyBorder="1" applyAlignment="1">
      <alignment horizontal="right"/>
      <protection/>
    </xf>
    <xf numFmtId="0" fontId="13" fillId="0" borderId="18" xfId="53" applyFont="1" applyBorder="1" applyAlignment="1">
      <alignment wrapText="1"/>
      <protection/>
    </xf>
    <xf numFmtId="0" fontId="13" fillId="0" borderId="35" xfId="53" applyFont="1" applyBorder="1" applyAlignment="1">
      <alignment wrapText="1"/>
      <protection/>
    </xf>
    <xf numFmtId="0" fontId="13" fillId="0" borderId="33" xfId="53" applyFont="1" applyBorder="1" applyAlignment="1">
      <alignment wrapText="1"/>
      <protection/>
    </xf>
    <xf numFmtId="0" fontId="13" fillId="0" borderId="57" xfId="53" applyFont="1" applyBorder="1" applyAlignment="1">
      <alignment vertical="center" wrapText="1"/>
      <protection/>
    </xf>
    <xf numFmtId="0" fontId="13" fillId="0" borderId="58" xfId="53" applyFont="1" applyBorder="1" applyAlignment="1">
      <alignment vertical="center" wrapText="1"/>
      <protection/>
    </xf>
    <xf numFmtId="49" fontId="13" fillId="0" borderId="59" xfId="53" applyNumberFormat="1" applyFont="1" applyBorder="1" applyAlignment="1">
      <alignment horizontal="center"/>
      <protection/>
    </xf>
    <xf numFmtId="49" fontId="13" fillId="0" borderId="43" xfId="53" applyNumberFormat="1" applyFont="1" applyBorder="1" applyAlignment="1">
      <alignment horizontal="center"/>
      <protection/>
    </xf>
    <xf numFmtId="49" fontId="13" fillId="0" borderId="60" xfId="53" applyNumberFormat="1" applyFont="1" applyBorder="1" applyAlignment="1">
      <alignment horizontal="center"/>
      <protection/>
    </xf>
    <xf numFmtId="49" fontId="13" fillId="0" borderId="61" xfId="53" applyNumberFormat="1" applyFont="1" applyBorder="1" applyAlignment="1">
      <alignment horizontal="center"/>
      <protection/>
    </xf>
    <xf numFmtId="49" fontId="13" fillId="0" borderId="27" xfId="53" applyNumberFormat="1" applyFont="1" applyBorder="1" applyAlignment="1">
      <alignment horizontal="center"/>
      <protection/>
    </xf>
    <xf numFmtId="49" fontId="13" fillId="0" borderId="30" xfId="53" applyNumberFormat="1" applyFont="1" applyBorder="1" applyAlignment="1">
      <alignment horizontal="center"/>
      <protection/>
    </xf>
    <xf numFmtId="49" fontId="13" fillId="0" borderId="26" xfId="53" applyNumberFormat="1" applyFont="1" applyBorder="1" applyAlignment="1">
      <alignment horizontal="center"/>
      <protection/>
    </xf>
    <xf numFmtId="167" fontId="13" fillId="0" borderId="30" xfId="53" applyNumberFormat="1" applyFont="1" applyBorder="1" applyAlignment="1">
      <alignment horizontal="right"/>
      <protection/>
    </xf>
    <xf numFmtId="167" fontId="13" fillId="0" borderId="43" xfId="53" applyNumberFormat="1" applyFont="1" applyBorder="1" applyAlignment="1">
      <alignment horizontal="right"/>
      <protection/>
    </xf>
    <xf numFmtId="167" fontId="13" fillId="0" borderId="60" xfId="53" applyNumberFormat="1" applyFont="1" applyBorder="1" applyAlignment="1">
      <alignment horizontal="right"/>
      <protection/>
    </xf>
    <xf numFmtId="167" fontId="13" fillId="0" borderId="26" xfId="53" applyNumberFormat="1" applyFont="1" applyBorder="1" applyAlignment="1">
      <alignment horizontal="right"/>
      <protection/>
    </xf>
    <xf numFmtId="167" fontId="13" fillId="0" borderId="54" xfId="53" applyNumberFormat="1" applyFont="1" applyBorder="1" applyAlignment="1">
      <alignment horizontal="right"/>
      <protection/>
    </xf>
    <xf numFmtId="167" fontId="13" fillId="0" borderId="27" xfId="53" applyNumberFormat="1" applyFont="1" applyBorder="1" applyAlignment="1">
      <alignment horizontal="right"/>
      <protection/>
    </xf>
    <xf numFmtId="0" fontId="13" fillId="0" borderId="62" xfId="53" applyFont="1" applyBorder="1" applyAlignment="1">
      <alignment vertical="center" wrapText="1"/>
      <protection/>
    </xf>
    <xf numFmtId="0" fontId="13" fillId="0" borderId="63" xfId="53" applyFont="1" applyBorder="1" applyAlignment="1">
      <alignment vertical="center" wrapText="1"/>
      <protection/>
    </xf>
    <xf numFmtId="0" fontId="13" fillId="0" borderId="64" xfId="53" applyFont="1" applyBorder="1" applyAlignment="1">
      <alignment vertical="center" wrapText="1"/>
      <protection/>
    </xf>
    <xf numFmtId="0" fontId="13" fillId="0" borderId="65" xfId="53" applyFont="1" applyBorder="1" applyAlignment="1">
      <alignment vertical="center" wrapText="1"/>
      <protection/>
    </xf>
    <xf numFmtId="49" fontId="13" fillId="0" borderId="66" xfId="53" applyNumberFormat="1" applyFont="1" applyBorder="1" applyAlignment="1">
      <alignment horizontal="center"/>
      <protection/>
    </xf>
    <xf numFmtId="49" fontId="13" fillId="0" borderId="67" xfId="53" applyNumberFormat="1" applyFont="1" applyBorder="1" applyAlignment="1">
      <alignment horizontal="center"/>
      <protection/>
    </xf>
    <xf numFmtId="167" fontId="13" fillId="0" borderId="67" xfId="53" applyNumberFormat="1" applyFont="1" applyBorder="1" applyAlignment="1">
      <alignment horizontal="right"/>
      <protection/>
    </xf>
    <xf numFmtId="0" fontId="13" fillId="0" borderId="33" xfId="53" applyFont="1" applyBorder="1" applyAlignment="1">
      <alignment horizontal="center" vertical="top"/>
      <protection/>
    </xf>
    <xf numFmtId="0" fontId="13" fillId="0" borderId="19" xfId="53" applyFont="1" applyBorder="1" applyAlignment="1">
      <alignment horizontal="center" vertical="top"/>
      <protection/>
    </xf>
    <xf numFmtId="0" fontId="13" fillId="0" borderId="31" xfId="53" applyFont="1" applyBorder="1" applyAlignment="1">
      <alignment horizontal="center" vertical="top"/>
      <protection/>
    </xf>
    <xf numFmtId="0" fontId="14" fillId="0" borderId="54" xfId="53" applyFont="1" applyBorder="1" applyAlignment="1">
      <alignment horizontal="center" vertical="center"/>
      <protection/>
    </xf>
    <xf numFmtId="0" fontId="13" fillId="0" borderId="33" xfId="53" applyFont="1" applyBorder="1" applyAlignment="1">
      <alignment horizontal="center" vertical="top" wrapText="1"/>
      <protection/>
    </xf>
    <xf numFmtId="0" fontId="13" fillId="0" borderId="19" xfId="53" applyFont="1" applyBorder="1" applyAlignment="1">
      <alignment horizontal="center" vertical="top" wrapText="1"/>
      <protection/>
    </xf>
    <xf numFmtId="0" fontId="9" fillId="0" borderId="27" xfId="52" applyNumberFormat="1" applyFont="1" applyFill="1" applyBorder="1" applyAlignment="1">
      <alignment horizontal="left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_Лист1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8"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161925</xdr:rowOff>
    </xdr:from>
    <xdr:to>
      <xdr:col>3</xdr:col>
      <xdr:colOff>542925</xdr:colOff>
      <xdr:row>36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0" y="6943725"/>
          <a:ext cx="5353050" cy="495300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Председатель 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37"/>
            <a:ext cx="346" cy="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36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37"/>
            <a:ext cx="166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37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Болучевский А. А.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37"/>
            <a:ext cx="348" cy="6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37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38100</xdr:rowOff>
    </xdr:from>
    <xdr:to>
      <xdr:col>3</xdr:col>
      <xdr:colOff>542925</xdr:colOff>
      <xdr:row>39</xdr:row>
      <xdr:rowOff>57150</xdr:rowOff>
    </xdr:to>
    <xdr:grpSp>
      <xdr:nvGrpSpPr>
        <xdr:cNvPr id="11" name="Group 11"/>
        <xdr:cNvGrpSpPr>
          <a:grpSpLocks/>
        </xdr:cNvGrpSpPr>
      </xdr:nvGrpSpPr>
      <xdr:grpSpPr>
        <a:xfrm>
          <a:off x="0" y="762952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92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93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Ибраимова О. В.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9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24.7109375" style="0" customWidth="1"/>
    <col min="4" max="4" width="18.8515625" style="0" customWidth="1"/>
    <col min="5" max="6" width="18.7109375" style="0" customWidth="1"/>
  </cols>
  <sheetData>
    <row r="2" spans="1:6" ht="15" customHeight="1">
      <c r="A2" s="221" t="s">
        <v>61</v>
      </c>
      <c r="B2" s="221"/>
      <c r="C2" s="221"/>
      <c r="D2" s="221"/>
      <c r="E2" s="1"/>
      <c r="F2" s="6" t="s">
        <v>62</v>
      </c>
    </row>
    <row r="3" spans="1:6" ht="13.5" customHeight="1">
      <c r="A3" s="2"/>
      <c r="B3" s="2"/>
      <c r="C3" s="20"/>
      <c r="D3" s="3"/>
      <c r="E3" s="3"/>
      <c r="F3" s="3"/>
    </row>
    <row r="4" spans="1:6" ht="9.75" customHeight="1">
      <c r="A4" s="222" t="s">
        <v>16</v>
      </c>
      <c r="B4" s="225" t="s">
        <v>17</v>
      </c>
      <c r="C4" s="219" t="s">
        <v>63</v>
      </c>
      <c r="D4" s="228" t="s">
        <v>19</v>
      </c>
      <c r="E4" s="231" t="s">
        <v>20</v>
      </c>
      <c r="F4" s="217" t="s">
        <v>21</v>
      </c>
    </row>
    <row r="5" spans="1:6" ht="5.25" customHeight="1">
      <c r="A5" s="223"/>
      <c r="B5" s="226"/>
      <c r="C5" s="220"/>
      <c r="D5" s="229"/>
      <c r="E5" s="232"/>
      <c r="F5" s="218"/>
    </row>
    <row r="6" spans="1:6" ht="9" customHeight="1">
      <c r="A6" s="223"/>
      <c r="B6" s="226"/>
      <c r="C6" s="220"/>
      <c r="D6" s="229"/>
      <c r="E6" s="232"/>
      <c r="F6" s="218"/>
    </row>
    <row r="7" spans="1:6" ht="6" customHeight="1">
      <c r="A7" s="223"/>
      <c r="B7" s="226"/>
      <c r="C7" s="220"/>
      <c r="D7" s="229"/>
      <c r="E7" s="232"/>
      <c r="F7" s="218"/>
    </row>
    <row r="8" spans="1:6" ht="6" customHeight="1">
      <c r="A8" s="223"/>
      <c r="B8" s="226"/>
      <c r="C8" s="220"/>
      <c r="D8" s="229"/>
      <c r="E8" s="232"/>
      <c r="F8" s="218"/>
    </row>
    <row r="9" spans="1:6" ht="10.5" customHeight="1">
      <c r="A9" s="223"/>
      <c r="B9" s="226"/>
      <c r="C9" s="220"/>
      <c r="D9" s="229"/>
      <c r="E9" s="232"/>
      <c r="F9" s="218"/>
    </row>
    <row r="10" spans="1:6" ht="3.75" customHeight="1" hidden="1">
      <c r="A10" s="223"/>
      <c r="B10" s="226"/>
      <c r="C10" s="21"/>
      <c r="D10" s="229"/>
      <c r="E10" s="22"/>
      <c r="F10" s="23"/>
    </row>
    <row r="11" spans="1:6" ht="12.75" customHeight="1" hidden="1">
      <c r="A11" s="224"/>
      <c r="B11" s="227"/>
      <c r="C11" s="24"/>
      <c r="D11" s="230"/>
      <c r="E11" s="25"/>
      <c r="F11" s="26"/>
    </row>
    <row r="12" spans="1:6" ht="13.5" customHeight="1">
      <c r="A12" s="7">
        <v>1</v>
      </c>
      <c r="B12" s="8">
        <v>2</v>
      </c>
      <c r="C12" s="9">
        <v>3</v>
      </c>
      <c r="D12" s="10" t="s">
        <v>22</v>
      </c>
      <c r="E12" s="27" t="s">
        <v>23</v>
      </c>
      <c r="F12" s="11" t="s">
        <v>24</v>
      </c>
    </row>
    <row r="13" spans="1:6" ht="12.75">
      <c r="A13" s="28" t="s">
        <v>64</v>
      </c>
      <c r="B13" s="29" t="s">
        <v>65</v>
      </c>
      <c r="C13" s="30" t="s">
        <v>66</v>
      </c>
      <c r="D13" s="31">
        <v>56659135.47</v>
      </c>
      <c r="E13" s="32">
        <v>56865435.47</v>
      </c>
      <c r="F13" s="33">
        <f>IF(OR(D13="-",E13=D13),"-",D13-IF(E13="-",0,E13))</f>
        <v>-206300</v>
      </c>
    </row>
    <row r="14" spans="1:6" ht="12.75">
      <c r="A14" s="34" t="s">
        <v>28</v>
      </c>
      <c r="B14" s="35"/>
      <c r="C14" s="36"/>
      <c r="D14" s="37"/>
      <c r="E14" s="38"/>
      <c r="F14" s="39"/>
    </row>
    <row r="15" spans="1:6" ht="12.75">
      <c r="A15" s="28" t="s">
        <v>67</v>
      </c>
      <c r="B15" s="29" t="s">
        <v>65</v>
      </c>
      <c r="C15" s="30" t="s">
        <v>68</v>
      </c>
      <c r="D15" s="31">
        <v>7820938.5</v>
      </c>
      <c r="E15" s="32">
        <v>7820938.5</v>
      </c>
      <c r="F15" s="33" t="str">
        <f aca="true" t="shared" si="0" ref="F15:F78">IF(OR(D15="-",E15=D15),"-",D15-IF(E15="-",0,E15))</f>
        <v>-</v>
      </c>
    </row>
    <row r="16" spans="1:6" ht="56.25">
      <c r="A16" s="12" t="s">
        <v>69</v>
      </c>
      <c r="B16" s="40" t="s">
        <v>65</v>
      </c>
      <c r="C16" s="14" t="s">
        <v>70</v>
      </c>
      <c r="D16" s="15">
        <v>4174116.33</v>
      </c>
      <c r="E16" s="41">
        <v>4174116.33</v>
      </c>
      <c r="F16" s="42" t="str">
        <f t="shared" si="0"/>
        <v>-</v>
      </c>
    </row>
    <row r="17" spans="1:6" ht="22.5">
      <c r="A17" s="12" t="s">
        <v>71</v>
      </c>
      <c r="B17" s="40" t="s">
        <v>65</v>
      </c>
      <c r="C17" s="14" t="s">
        <v>72</v>
      </c>
      <c r="D17" s="15">
        <v>4174116.33</v>
      </c>
      <c r="E17" s="41">
        <v>4174116.33</v>
      </c>
      <c r="F17" s="42" t="str">
        <f t="shared" si="0"/>
        <v>-</v>
      </c>
    </row>
    <row r="18" spans="1:6" ht="33.75">
      <c r="A18" s="12" t="s">
        <v>73</v>
      </c>
      <c r="B18" s="40" t="s">
        <v>65</v>
      </c>
      <c r="C18" s="14" t="s">
        <v>74</v>
      </c>
      <c r="D18" s="15">
        <v>4100110.65</v>
      </c>
      <c r="E18" s="41">
        <v>4100110.65</v>
      </c>
      <c r="F18" s="42" t="str">
        <f t="shared" si="0"/>
        <v>-</v>
      </c>
    </row>
    <row r="19" spans="1:6" ht="12.75">
      <c r="A19" s="12" t="s">
        <v>75</v>
      </c>
      <c r="B19" s="40" t="s">
        <v>65</v>
      </c>
      <c r="C19" s="14" t="s">
        <v>76</v>
      </c>
      <c r="D19" s="15">
        <v>4100110.65</v>
      </c>
      <c r="E19" s="41">
        <v>4100110.65</v>
      </c>
      <c r="F19" s="42" t="str">
        <f t="shared" si="0"/>
        <v>-</v>
      </c>
    </row>
    <row r="20" spans="1:6" ht="12.75">
      <c r="A20" s="12" t="s">
        <v>77</v>
      </c>
      <c r="B20" s="40" t="s">
        <v>65</v>
      </c>
      <c r="C20" s="14" t="s">
        <v>78</v>
      </c>
      <c r="D20" s="15">
        <v>4100110.65</v>
      </c>
      <c r="E20" s="41">
        <v>4100110.65</v>
      </c>
      <c r="F20" s="42" t="str">
        <f t="shared" si="0"/>
        <v>-</v>
      </c>
    </row>
    <row r="21" spans="1:6" ht="12.75">
      <c r="A21" s="12" t="s">
        <v>79</v>
      </c>
      <c r="B21" s="40" t="s">
        <v>65</v>
      </c>
      <c r="C21" s="14" t="s">
        <v>80</v>
      </c>
      <c r="D21" s="15">
        <v>3162822.65</v>
      </c>
      <c r="E21" s="41">
        <v>3162822.65</v>
      </c>
      <c r="F21" s="42" t="str">
        <f t="shared" si="0"/>
        <v>-</v>
      </c>
    </row>
    <row r="22" spans="1:6" ht="12.75">
      <c r="A22" s="12" t="s">
        <v>81</v>
      </c>
      <c r="B22" s="40" t="s">
        <v>65</v>
      </c>
      <c r="C22" s="14" t="s">
        <v>82</v>
      </c>
      <c r="D22" s="15">
        <v>937288</v>
      </c>
      <c r="E22" s="41">
        <v>937288</v>
      </c>
      <c r="F22" s="42" t="str">
        <f t="shared" si="0"/>
        <v>-</v>
      </c>
    </row>
    <row r="23" spans="1:6" ht="33.75">
      <c r="A23" s="12" t="s">
        <v>83</v>
      </c>
      <c r="B23" s="40" t="s">
        <v>65</v>
      </c>
      <c r="C23" s="14" t="s">
        <v>84</v>
      </c>
      <c r="D23" s="15">
        <v>74005.68</v>
      </c>
      <c r="E23" s="41">
        <v>74005.68</v>
      </c>
      <c r="F23" s="42" t="str">
        <f t="shared" si="0"/>
        <v>-</v>
      </c>
    </row>
    <row r="24" spans="1:6" ht="12.75">
      <c r="A24" s="12" t="s">
        <v>75</v>
      </c>
      <c r="B24" s="40" t="s">
        <v>65</v>
      </c>
      <c r="C24" s="14" t="s">
        <v>85</v>
      </c>
      <c r="D24" s="15">
        <v>74005.68</v>
      </c>
      <c r="E24" s="41">
        <v>74005.68</v>
      </c>
      <c r="F24" s="42" t="str">
        <f t="shared" si="0"/>
        <v>-</v>
      </c>
    </row>
    <row r="25" spans="1:6" ht="12.75">
      <c r="A25" s="12" t="s">
        <v>86</v>
      </c>
      <c r="B25" s="40" t="s">
        <v>65</v>
      </c>
      <c r="C25" s="14" t="s">
        <v>87</v>
      </c>
      <c r="D25" s="15">
        <v>74005.68</v>
      </c>
      <c r="E25" s="41">
        <v>74005.68</v>
      </c>
      <c r="F25" s="42" t="str">
        <f t="shared" si="0"/>
        <v>-</v>
      </c>
    </row>
    <row r="26" spans="1:6" ht="12.75">
      <c r="A26" s="12" t="s">
        <v>88</v>
      </c>
      <c r="B26" s="40" t="s">
        <v>65</v>
      </c>
      <c r="C26" s="14" t="s">
        <v>89</v>
      </c>
      <c r="D26" s="15">
        <v>74005.68</v>
      </c>
      <c r="E26" s="41">
        <v>74005.68</v>
      </c>
      <c r="F26" s="42" t="str">
        <f t="shared" si="0"/>
        <v>-</v>
      </c>
    </row>
    <row r="27" spans="1:6" ht="22.5">
      <c r="A27" s="12" t="s">
        <v>90</v>
      </c>
      <c r="B27" s="40" t="s">
        <v>65</v>
      </c>
      <c r="C27" s="14" t="s">
        <v>91</v>
      </c>
      <c r="D27" s="15">
        <v>3105721.97</v>
      </c>
      <c r="E27" s="41">
        <v>3105721.97</v>
      </c>
      <c r="F27" s="42" t="str">
        <f t="shared" si="0"/>
        <v>-</v>
      </c>
    </row>
    <row r="28" spans="1:6" ht="22.5">
      <c r="A28" s="12" t="s">
        <v>92</v>
      </c>
      <c r="B28" s="40" t="s">
        <v>65</v>
      </c>
      <c r="C28" s="14" t="s">
        <v>93</v>
      </c>
      <c r="D28" s="15">
        <v>3105721.97</v>
      </c>
      <c r="E28" s="41">
        <v>3105721.97</v>
      </c>
      <c r="F28" s="42" t="str">
        <f t="shared" si="0"/>
        <v>-</v>
      </c>
    </row>
    <row r="29" spans="1:6" ht="22.5">
      <c r="A29" s="12" t="s">
        <v>94</v>
      </c>
      <c r="B29" s="40" t="s">
        <v>65</v>
      </c>
      <c r="C29" s="14" t="s">
        <v>95</v>
      </c>
      <c r="D29" s="15">
        <v>3105721.97</v>
      </c>
      <c r="E29" s="41">
        <v>3105721.97</v>
      </c>
      <c r="F29" s="42" t="str">
        <f t="shared" si="0"/>
        <v>-</v>
      </c>
    </row>
    <row r="30" spans="1:6" ht="12.75">
      <c r="A30" s="12" t="s">
        <v>75</v>
      </c>
      <c r="B30" s="40" t="s">
        <v>65</v>
      </c>
      <c r="C30" s="14" t="s">
        <v>96</v>
      </c>
      <c r="D30" s="15">
        <v>2665061.94</v>
      </c>
      <c r="E30" s="41">
        <v>2665061.94</v>
      </c>
      <c r="F30" s="42" t="str">
        <f t="shared" si="0"/>
        <v>-</v>
      </c>
    </row>
    <row r="31" spans="1:6" ht="12.75">
      <c r="A31" s="12" t="s">
        <v>97</v>
      </c>
      <c r="B31" s="40" t="s">
        <v>65</v>
      </c>
      <c r="C31" s="14" t="s">
        <v>98</v>
      </c>
      <c r="D31" s="15">
        <v>2665061.94</v>
      </c>
      <c r="E31" s="41">
        <v>2665061.94</v>
      </c>
      <c r="F31" s="42" t="str">
        <f t="shared" si="0"/>
        <v>-</v>
      </c>
    </row>
    <row r="32" spans="1:6" ht="12.75">
      <c r="A32" s="12" t="s">
        <v>99</v>
      </c>
      <c r="B32" s="40" t="s">
        <v>65</v>
      </c>
      <c r="C32" s="14" t="s">
        <v>100</v>
      </c>
      <c r="D32" s="15">
        <v>87843.04</v>
      </c>
      <c r="E32" s="41">
        <v>87843.04</v>
      </c>
      <c r="F32" s="42" t="str">
        <f t="shared" si="0"/>
        <v>-</v>
      </c>
    </row>
    <row r="33" spans="1:6" ht="12.75">
      <c r="A33" s="12" t="s">
        <v>101</v>
      </c>
      <c r="B33" s="40" t="s">
        <v>65</v>
      </c>
      <c r="C33" s="14" t="s">
        <v>102</v>
      </c>
      <c r="D33" s="15">
        <v>232550.69</v>
      </c>
      <c r="E33" s="41">
        <v>232550.69</v>
      </c>
      <c r="F33" s="42" t="str">
        <f t="shared" si="0"/>
        <v>-</v>
      </c>
    </row>
    <row r="34" spans="1:6" ht="12.75">
      <c r="A34" s="12" t="s">
        <v>103</v>
      </c>
      <c r="B34" s="40" t="s">
        <v>65</v>
      </c>
      <c r="C34" s="14" t="s">
        <v>104</v>
      </c>
      <c r="D34" s="15">
        <v>203537</v>
      </c>
      <c r="E34" s="41">
        <v>203537</v>
      </c>
      <c r="F34" s="42" t="str">
        <f t="shared" si="0"/>
        <v>-</v>
      </c>
    </row>
    <row r="35" spans="1:6" ht="12.75">
      <c r="A35" s="12" t="s">
        <v>105</v>
      </c>
      <c r="B35" s="40" t="s">
        <v>65</v>
      </c>
      <c r="C35" s="14" t="s">
        <v>106</v>
      </c>
      <c r="D35" s="15">
        <v>2141131.21</v>
      </c>
      <c r="E35" s="41">
        <v>2141131.21</v>
      </c>
      <c r="F35" s="42" t="str">
        <f t="shared" si="0"/>
        <v>-</v>
      </c>
    </row>
    <row r="36" spans="1:6" ht="12.75">
      <c r="A36" s="12" t="s">
        <v>107</v>
      </c>
      <c r="B36" s="40" t="s">
        <v>65</v>
      </c>
      <c r="C36" s="14" t="s">
        <v>108</v>
      </c>
      <c r="D36" s="15">
        <v>440660.03</v>
      </c>
      <c r="E36" s="41">
        <v>440660.03</v>
      </c>
      <c r="F36" s="42" t="str">
        <f t="shared" si="0"/>
        <v>-</v>
      </c>
    </row>
    <row r="37" spans="1:6" ht="12.75">
      <c r="A37" s="12" t="s">
        <v>109</v>
      </c>
      <c r="B37" s="40" t="s">
        <v>65</v>
      </c>
      <c r="C37" s="14" t="s">
        <v>110</v>
      </c>
      <c r="D37" s="15">
        <v>179784</v>
      </c>
      <c r="E37" s="41">
        <v>179784</v>
      </c>
      <c r="F37" s="42" t="str">
        <f t="shared" si="0"/>
        <v>-</v>
      </c>
    </row>
    <row r="38" spans="1:6" ht="12.75">
      <c r="A38" s="12" t="s">
        <v>111</v>
      </c>
      <c r="B38" s="40" t="s">
        <v>65</v>
      </c>
      <c r="C38" s="14" t="s">
        <v>112</v>
      </c>
      <c r="D38" s="15">
        <v>260876.03</v>
      </c>
      <c r="E38" s="41">
        <v>260876.03</v>
      </c>
      <c r="F38" s="42" t="str">
        <f t="shared" si="0"/>
        <v>-</v>
      </c>
    </row>
    <row r="39" spans="1:6" ht="12.75">
      <c r="A39" s="12" t="s">
        <v>113</v>
      </c>
      <c r="B39" s="40" t="s">
        <v>65</v>
      </c>
      <c r="C39" s="14" t="s">
        <v>114</v>
      </c>
      <c r="D39" s="15">
        <v>511400</v>
      </c>
      <c r="E39" s="41">
        <v>511400</v>
      </c>
      <c r="F39" s="42" t="str">
        <f t="shared" si="0"/>
        <v>-</v>
      </c>
    </row>
    <row r="40" spans="1:6" ht="12.75">
      <c r="A40" s="12" t="s">
        <v>58</v>
      </c>
      <c r="B40" s="40" t="s">
        <v>65</v>
      </c>
      <c r="C40" s="14" t="s">
        <v>115</v>
      </c>
      <c r="D40" s="15">
        <v>511400</v>
      </c>
      <c r="E40" s="41">
        <v>511400</v>
      </c>
      <c r="F40" s="42" t="str">
        <f t="shared" si="0"/>
        <v>-</v>
      </c>
    </row>
    <row r="41" spans="1:6" ht="12.75">
      <c r="A41" s="12" t="s">
        <v>75</v>
      </c>
      <c r="B41" s="40" t="s">
        <v>65</v>
      </c>
      <c r="C41" s="14" t="s">
        <v>116</v>
      </c>
      <c r="D41" s="15">
        <v>511400</v>
      </c>
      <c r="E41" s="41">
        <v>511400</v>
      </c>
      <c r="F41" s="42" t="str">
        <f t="shared" si="0"/>
        <v>-</v>
      </c>
    </row>
    <row r="42" spans="1:6" ht="12.75">
      <c r="A42" s="12" t="s">
        <v>117</v>
      </c>
      <c r="B42" s="40" t="s">
        <v>65</v>
      </c>
      <c r="C42" s="14" t="s">
        <v>118</v>
      </c>
      <c r="D42" s="15">
        <v>511400</v>
      </c>
      <c r="E42" s="41">
        <v>511400</v>
      </c>
      <c r="F42" s="42" t="str">
        <f t="shared" si="0"/>
        <v>-</v>
      </c>
    </row>
    <row r="43" spans="1:6" ht="22.5">
      <c r="A43" s="12" t="s">
        <v>119</v>
      </c>
      <c r="B43" s="40" t="s">
        <v>65</v>
      </c>
      <c r="C43" s="14" t="s">
        <v>120</v>
      </c>
      <c r="D43" s="15">
        <v>511400</v>
      </c>
      <c r="E43" s="41">
        <v>511400</v>
      </c>
      <c r="F43" s="42" t="str">
        <f t="shared" si="0"/>
        <v>-</v>
      </c>
    </row>
    <row r="44" spans="1:6" ht="12.75">
      <c r="A44" s="12" t="s">
        <v>121</v>
      </c>
      <c r="B44" s="40" t="s">
        <v>65</v>
      </c>
      <c r="C44" s="14" t="s">
        <v>122</v>
      </c>
      <c r="D44" s="15">
        <v>29700.2</v>
      </c>
      <c r="E44" s="41">
        <v>29700.2</v>
      </c>
      <c r="F44" s="42" t="str">
        <f t="shared" si="0"/>
        <v>-</v>
      </c>
    </row>
    <row r="45" spans="1:6" ht="12.75">
      <c r="A45" s="12" t="s">
        <v>123</v>
      </c>
      <c r="B45" s="40" t="s">
        <v>65</v>
      </c>
      <c r="C45" s="14" t="s">
        <v>124</v>
      </c>
      <c r="D45" s="15">
        <v>29700.2</v>
      </c>
      <c r="E45" s="41">
        <v>29700.2</v>
      </c>
      <c r="F45" s="42" t="str">
        <f t="shared" si="0"/>
        <v>-</v>
      </c>
    </row>
    <row r="46" spans="1:6" ht="12.75">
      <c r="A46" s="12" t="s">
        <v>125</v>
      </c>
      <c r="B46" s="40" t="s">
        <v>65</v>
      </c>
      <c r="C46" s="14" t="s">
        <v>126</v>
      </c>
      <c r="D46" s="15">
        <v>20000</v>
      </c>
      <c r="E46" s="41">
        <v>20000</v>
      </c>
      <c r="F46" s="42" t="str">
        <f t="shared" si="0"/>
        <v>-</v>
      </c>
    </row>
    <row r="47" spans="1:6" ht="12.75">
      <c r="A47" s="12" t="s">
        <v>75</v>
      </c>
      <c r="B47" s="40" t="s">
        <v>65</v>
      </c>
      <c r="C47" s="14" t="s">
        <v>127</v>
      </c>
      <c r="D47" s="15">
        <v>20000</v>
      </c>
      <c r="E47" s="41">
        <v>20000</v>
      </c>
      <c r="F47" s="42" t="str">
        <f t="shared" si="0"/>
        <v>-</v>
      </c>
    </row>
    <row r="48" spans="1:6" ht="12.75">
      <c r="A48" s="12" t="s">
        <v>128</v>
      </c>
      <c r="B48" s="40" t="s">
        <v>65</v>
      </c>
      <c r="C48" s="14" t="s">
        <v>129</v>
      </c>
      <c r="D48" s="15">
        <v>20000</v>
      </c>
      <c r="E48" s="41">
        <v>20000</v>
      </c>
      <c r="F48" s="42" t="str">
        <f t="shared" si="0"/>
        <v>-</v>
      </c>
    </row>
    <row r="49" spans="1:6" ht="12.75">
      <c r="A49" s="12" t="s">
        <v>130</v>
      </c>
      <c r="B49" s="40" t="s">
        <v>65</v>
      </c>
      <c r="C49" s="14" t="s">
        <v>131</v>
      </c>
      <c r="D49" s="15">
        <v>9700.2</v>
      </c>
      <c r="E49" s="41">
        <v>9700.2</v>
      </c>
      <c r="F49" s="42" t="str">
        <f t="shared" si="0"/>
        <v>-</v>
      </c>
    </row>
    <row r="50" spans="1:6" ht="12.75">
      <c r="A50" s="12" t="s">
        <v>75</v>
      </c>
      <c r="B50" s="40" t="s">
        <v>65</v>
      </c>
      <c r="C50" s="14" t="s">
        <v>132</v>
      </c>
      <c r="D50" s="15">
        <v>9700.2</v>
      </c>
      <c r="E50" s="41">
        <v>9700.2</v>
      </c>
      <c r="F50" s="42" t="str">
        <f t="shared" si="0"/>
        <v>-</v>
      </c>
    </row>
    <row r="51" spans="1:6" ht="12.75">
      <c r="A51" s="12" t="s">
        <v>128</v>
      </c>
      <c r="B51" s="40" t="s">
        <v>65</v>
      </c>
      <c r="C51" s="14" t="s">
        <v>133</v>
      </c>
      <c r="D51" s="15">
        <v>9700.2</v>
      </c>
      <c r="E51" s="41">
        <v>9700.2</v>
      </c>
      <c r="F51" s="42" t="str">
        <f t="shared" si="0"/>
        <v>-</v>
      </c>
    </row>
    <row r="52" spans="1:6" ht="33.75">
      <c r="A52" s="28" t="s">
        <v>134</v>
      </c>
      <c r="B52" s="29" t="s">
        <v>65</v>
      </c>
      <c r="C52" s="30" t="s">
        <v>135</v>
      </c>
      <c r="D52" s="31">
        <v>984099.62</v>
      </c>
      <c r="E52" s="32">
        <v>984099.62</v>
      </c>
      <c r="F52" s="33" t="str">
        <f t="shared" si="0"/>
        <v>-</v>
      </c>
    </row>
    <row r="53" spans="1:6" ht="56.25">
      <c r="A53" s="12" t="s">
        <v>69</v>
      </c>
      <c r="B53" s="40" t="s">
        <v>65</v>
      </c>
      <c r="C53" s="14" t="s">
        <v>136</v>
      </c>
      <c r="D53" s="15">
        <v>984099.62</v>
      </c>
      <c r="E53" s="41">
        <v>984099.62</v>
      </c>
      <c r="F53" s="42" t="str">
        <f t="shared" si="0"/>
        <v>-</v>
      </c>
    </row>
    <row r="54" spans="1:6" ht="22.5">
      <c r="A54" s="12" t="s">
        <v>71</v>
      </c>
      <c r="B54" s="40" t="s">
        <v>65</v>
      </c>
      <c r="C54" s="14" t="s">
        <v>137</v>
      </c>
      <c r="D54" s="15">
        <v>984099.62</v>
      </c>
      <c r="E54" s="41">
        <v>984099.62</v>
      </c>
      <c r="F54" s="42" t="str">
        <f t="shared" si="0"/>
        <v>-</v>
      </c>
    </row>
    <row r="55" spans="1:6" ht="33.75">
      <c r="A55" s="12" t="s">
        <v>73</v>
      </c>
      <c r="B55" s="40" t="s">
        <v>65</v>
      </c>
      <c r="C55" s="14" t="s">
        <v>138</v>
      </c>
      <c r="D55" s="15">
        <v>984099.62</v>
      </c>
      <c r="E55" s="41">
        <v>984099.62</v>
      </c>
      <c r="F55" s="42" t="str">
        <f t="shared" si="0"/>
        <v>-</v>
      </c>
    </row>
    <row r="56" spans="1:6" ht="12.75">
      <c r="A56" s="12" t="s">
        <v>75</v>
      </c>
      <c r="B56" s="40" t="s">
        <v>65</v>
      </c>
      <c r="C56" s="14" t="s">
        <v>139</v>
      </c>
      <c r="D56" s="15">
        <v>984099.62</v>
      </c>
      <c r="E56" s="41">
        <v>984099.62</v>
      </c>
      <c r="F56" s="42" t="str">
        <f t="shared" si="0"/>
        <v>-</v>
      </c>
    </row>
    <row r="57" spans="1:6" ht="45">
      <c r="A57" s="28" t="s">
        <v>140</v>
      </c>
      <c r="B57" s="29" t="s">
        <v>65</v>
      </c>
      <c r="C57" s="30" t="s">
        <v>141</v>
      </c>
      <c r="D57" s="31">
        <v>6000</v>
      </c>
      <c r="E57" s="32">
        <v>6000</v>
      </c>
      <c r="F57" s="33" t="str">
        <f t="shared" si="0"/>
        <v>-</v>
      </c>
    </row>
    <row r="58" spans="1:6" ht="22.5">
      <c r="A58" s="12" t="s">
        <v>90</v>
      </c>
      <c r="B58" s="40" t="s">
        <v>65</v>
      </c>
      <c r="C58" s="14" t="s">
        <v>142</v>
      </c>
      <c r="D58" s="15">
        <v>6000</v>
      </c>
      <c r="E58" s="41">
        <v>6000</v>
      </c>
      <c r="F58" s="42" t="str">
        <f t="shared" si="0"/>
        <v>-</v>
      </c>
    </row>
    <row r="59" spans="1:6" ht="22.5">
      <c r="A59" s="12" t="s">
        <v>92</v>
      </c>
      <c r="B59" s="40" t="s">
        <v>65</v>
      </c>
      <c r="C59" s="14" t="s">
        <v>143</v>
      </c>
      <c r="D59" s="15">
        <v>6000</v>
      </c>
      <c r="E59" s="41">
        <v>6000</v>
      </c>
      <c r="F59" s="42" t="str">
        <f t="shared" si="0"/>
        <v>-</v>
      </c>
    </row>
    <row r="60" spans="1:6" ht="22.5">
      <c r="A60" s="12" t="s">
        <v>94</v>
      </c>
      <c r="B60" s="40" t="s">
        <v>65</v>
      </c>
      <c r="C60" s="14" t="s">
        <v>144</v>
      </c>
      <c r="D60" s="15">
        <v>6000</v>
      </c>
      <c r="E60" s="41">
        <v>6000</v>
      </c>
      <c r="F60" s="42" t="str">
        <f t="shared" si="0"/>
        <v>-</v>
      </c>
    </row>
    <row r="61" spans="1:6" ht="12.75">
      <c r="A61" s="12" t="s">
        <v>75</v>
      </c>
      <c r="B61" s="40" t="s">
        <v>65</v>
      </c>
      <c r="C61" s="14" t="s">
        <v>145</v>
      </c>
      <c r="D61" s="15">
        <v>6000</v>
      </c>
      <c r="E61" s="41">
        <v>6000</v>
      </c>
      <c r="F61" s="42" t="str">
        <f t="shared" si="0"/>
        <v>-</v>
      </c>
    </row>
    <row r="62" spans="1:6" ht="45">
      <c r="A62" s="28" t="s">
        <v>146</v>
      </c>
      <c r="B62" s="29" t="s">
        <v>65</v>
      </c>
      <c r="C62" s="30" t="s">
        <v>147</v>
      </c>
      <c r="D62" s="31">
        <v>4903689.68</v>
      </c>
      <c r="E62" s="32">
        <v>4903689.68</v>
      </c>
      <c r="F62" s="33" t="str">
        <f t="shared" si="0"/>
        <v>-</v>
      </c>
    </row>
    <row r="63" spans="1:6" ht="56.25">
      <c r="A63" s="12" t="s">
        <v>69</v>
      </c>
      <c r="B63" s="40" t="s">
        <v>65</v>
      </c>
      <c r="C63" s="14" t="s">
        <v>148</v>
      </c>
      <c r="D63" s="15">
        <v>3190016.71</v>
      </c>
      <c r="E63" s="41">
        <v>3190016.71</v>
      </c>
      <c r="F63" s="42" t="str">
        <f t="shared" si="0"/>
        <v>-</v>
      </c>
    </row>
    <row r="64" spans="1:6" ht="22.5">
      <c r="A64" s="12" t="s">
        <v>71</v>
      </c>
      <c r="B64" s="40" t="s">
        <v>65</v>
      </c>
      <c r="C64" s="14" t="s">
        <v>149</v>
      </c>
      <c r="D64" s="15">
        <v>3190016.71</v>
      </c>
      <c r="E64" s="41">
        <v>3190016.71</v>
      </c>
      <c r="F64" s="42" t="str">
        <f t="shared" si="0"/>
        <v>-</v>
      </c>
    </row>
    <row r="65" spans="1:6" ht="33.75">
      <c r="A65" s="12" t="s">
        <v>73</v>
      </c>
      <c r="B65" s="40" t="s">
        <v>65</v>
      </c>
      <c r="C65" s="14" t="s">
        <v>150</v>
      </c>
      <c r="D65" s="15">
        <v>3116011.03</v>
      </c>
      <c r="E65" s="41">
        <v>3116011.03</v>
      </c>
      <c r="F65" s="42" t="str">
        <f t="shared" si="0"/>
        <v>-</v>
      </c>
    </row>
    <row r="66" spans="1:6" ht="12.75">
      <c r="A66" s="12" t="s">
        <v>75</v>
      </c>
      <c r="B66" s="40" t="s">
        <v>65</v>
      </c>
      <c r="C66" s="14" t="s">
        <v>151</v>
      </c>
      <c r="D66" s="15">
        <v>3116011.03</v>
      </c>
      <c r="E66" s="41">
        <v>3116011.03</v>
      </c>
      <c r="F66" s="42" t="str">
        <f t="shared" si="0"/>
        <v>-</v>
      </c>
    </row>
    <row r="67" spans="1:6" ht="33.75">
      <c r="A67" s="12" t="s">
        <v>83</v>
      </c>
      <c r="B67" s="40" t="s">
        <v>65</v>
      </c>
      <c r="C67" s="14" t="s">
        <v>152</v>
      </c>
      <c r="D67" s="15">
        <v>74005.68</v>
      </c>
      <c r="E67" s="41">
        <v>74005.68</v>
      </c>
      <c r="F67" s="42" t="str">
        <f t="shared" si="0"/>
        <v>-</v>
      </c>
    </row>
    <row r="68" spans="1:6" ht="12.75">
      <c r="A68" s="12" t="s">
        <v>75</v>
      </c>
      <c r="B68" s="40" t="s">
        <v>65</v>
      </c>
      <c r="C68" s="14" t="s">
        <v>153</v>
      </c>
      <c r="D68" s="15">
        <v>74005.68</v>
      </c>
      <c r="E68" s="41">
        <v>74005.68</v>
      </c>
      <c r="F68" s="42" t="str">
        <f t="shared" si="0"/>
        <v>-</v>
      </c>
    </row>
    <row r="69" spans="1:6" ht="22.5">
      <c r="A69" s="12" t="s">
        <v>90</v>
      </c>
      <c r="B69" s="40" t="s">
        <v>65</v>
      </c>
      <c r="C69" s="14" t="s">
        <v>154</v>
      </c>
      <c r="D69" s="15">
        <v>1712872.97</v>
      </c>
      <c r="E69" s="41">
        <v>1712872.97</v>
      </c>
      <c r="F69" s="42" t="str">
        <f t="shared" si="0"/>
        <v>-</v>
      </c>
    </row>
    <row r="70" spans="1:6" ht="22.5">
      <c r="A70" s="12" t="s">
        <v>92</v>
      </c>
      <c r="B70" s="40" t="s">
        <v>65</v>
      </c>
      <c r="C70" s="14" t="s">
        <v>155</v>
      </c>
      <c r="D70" s="15">
        <v>1712872.97</v>
      </c>
      <c r="E70" s="41">
        <v>1712872.97</v>
      </c>
      <c r="F70" s="42" t="str">
        <f t="shared" si="0"/>
        <v>-</v>
      </c>
    </row>
    <row r="71" spans="1:6" ht="22.5">
      <c r="A71" s="12" t="s">
        <v>94</v>
      </c>
      <c r="B71" s="40" t="s">
        <v>65</v>
      </c>
      <c r="C71" s="14" t="s">
        <v>156</v>
      </c>
      <c r="D71" s="15">
        <v>1712872.97</v>
      </c>
      <c r="E71" s="41">
        <v>1712872.97</v>
      </c>
      <c r="F71" s="42" t="str">
        <f t="shared" si="0"/>
        <v>-</v>
      </c>
    </row>
    <row r="72" spans="1:6" ht="12.75">
      <c r="A72" s="12" t="s">
        <v>75</v>
      </c>
      <c r="B72" s="40" t="s">
        <v>65</v>
      </c>
      <c r="C72" s="14" t="s">
        <v>157</v>
      </c>
      <c r="D72" s="15">
        <v>1281885.94</v>
      </c>
      <c r="E72" s="41">
        <v>1281885.94</v>
      </c>
      <c r="F72" s="42" t="str">
        <f t="shared" si="0"/>
        <v>-</v>
      </c>
    </row>
    <row r="73" spans="1:6" ht="12.75">
      <c r="A73" s="12" t="s">
        <v>107</v>
      </c>
      <c r="B73" s="40" t="s">
        <v>65</v>
      </c>
      <c r="C73" s="14" t="s">
        <v>158</v>
      </c>
      <c r="D73" s="15">
        <v>430987.03</v>
      </c>
      <c r="E73" s="41">
        <v>430987.03</v>
      </c>
      <c r="F73" s="42" t="str">
        <f t="shared" si="0"/>
        <v>-</v>
      </c>
    </row>
    <row r="74" spans="1:6" ht="12.75">
      <c r="A74" s="12" t="s">
        <v>113</v>
      </c>
      <c r="B74" s="40" t="s">
        <v>65</v>
      </c>
      <c r="C74" s="14" t="s">
        <v>159</v>
      </c>
      <c r="D74" s="15">
        <v>800</v>
      </c>
      <c r="E74" s="41">
        <v>800</v>
      </c>
      <c r="F74" s="42" t="str">
        <f t="shared" si="0"/>
        <v>-</v>
      </c>
    </row>
    <row r="75" spans="1:6" ht="12.75">
      <c r="A75" s="12" t="s">
        <v>58</v>
      </c>
      <c r="B75" s="40" t="s">
        <v>65</v>
      </c>
      <c r="C75" s="14" t="s">
        <v>160</v>
      </c>
      <c r="D75" s="15">
        <v>800</v>
      </c>
      <c r="E75" s="41">
        <v>800</v>
      </c>
      <c r="F75" s="42" t="str">
        <f t="shared" si="0"/>
        <v>-</v>
      </c>
    </row>
    <row r="76" spans="1:6" ht="12.75">
      <c r="A76" s="12" t="s">
        <v>75</v>
      </c>
      <c r="B76" s="40" t="s">
        <v>65</v>
      </c>
      <c r="C76" s="14" t="s">
        <v>161</v>
      </c>
      <c r="D76" s="15">
        <v>800</v>
      </c>
      <c r="E76" s="41">
        <v>800</v>
      </c>
      <c r="F76" s="42" t="str">
        <f t="shared" si="0"/>
        <v>-</v>
      </c>
    </row>
    <row r="77" spans="1:6" ht="33.75">
      <c r="A77" s="28" t="s">
        <v>162</v>
      </c>
      <c r="B77" s="29" t="s">
        <v>65</v>
      </c>
      <c r="C77" s="30" t="s">
        <v>163</v>
      </c>
      <c r="D77" s="31">
        <v>71400</v>
      </c>
      <c r="E77" s="32">
        <v>71400</v>
      </c>
      <c r="F77" s="33" t="str">
        <f t="shared" si="0"/>
        <v>-</v>
      </c>
    </row>
    <row r="78" spans="1:6" ht="12.75">
      <c r="A78" s="12" t="s">
        <v>113</v>
      </c>
      <c r="B78" s="40" t="s">
        <v>65</v>
      </c>
      <c r="C78" s="14" t="s">
        <v>164</v>
      </c>
      <c r="D78" s="15">
        <v>71400</v>
      </c>
      <c r="E78" s="41">
        <v>71400</v>
      </c>
      <c r="F78" s="42" t="str">
        <f t="shared" si="0"/>
        <v>-</v>
      </c>
    </row>
    <row r="79" spans="1:6" ht="12.75">
      <c r="A79" s="12" t="s">
        <v>58</v>
      </c>
      <c r="B79" s="40" t="s">
        <v>65</v>
      </c>
      <c r="C79" s="14" t="s">
        <v>165</v>
      </c>
      <c r="D79" s="15">
        <v>71400</v>
      </c>
      <c r="E79" s="41">
        <v>71400</v>
      </c>
      <c r="F79" s="42" t="str">
        <f aca="true" t="shared" si="1" ref="F79:F142">IF(OR(D79="-",E79=D79),"-",D79-IF(E79="-",0,E79))</f>
        <v>-</v>
      </c>
    </row>
    <row r="80" spans="1:6" ht="12.75">
      <c r="A80" s="12" t="s">
        <v>75</v>
      </c>
      <c r="B80" s="40" t="s">
        <v>65</v>
      </c>
      <c r="C80" s="14" t="s">
        <v>166</v>
      </c>
      <c r="D80" s="15">
        <v>71400</v>
      </c>
      <c r="E80" s="41">
        <v>71400</v>
      </c>
      <c r="F80" s="42" t="str">
        <f t="shared" si="1"/>
        <v>-</v>
      </c>
    </row>
    <row r="81" spans="1:6" ht="12.75">
      <c r="A81" s="28" t="s">
        <v>167</v>
      </c>
      <c r="B81" s="29" t="s">
        <v>65</v>
      </c>
      <c r="C81" s="30" t="s">
        <v>168</v>
      </c>
      <c r="D81" s="31">
        <v>1855749.2</v>
      </c>
      <c r="E81" s="32">
        <v>1855749.2</v>
      </c>
      <c r="F81" s="33" t="str">
        <f t="shared" si="1"/>
        <v>-</v>
      </c>
    </row>
    <row r="82" spans="1:6" ht="22.5">
      <c r="A82" s="12" t="s">
        <v>90</v>
      </c>
      <c r="B82" s="40" t="s">
        <v>65</v>
      </c>
      <c r="C82" s="14" t="s">
        <v>169</v>
      </c>
      <c r="D82" s="15">
        <v>1386849</v>
      </c>
      <c r="E82" s="41">
        <v>1386849</v>
      </c>
      <c r="F82" s="42" t="str">
        <f t="shared" si="1"/>
        <v>-</v>
      </c>
    </row>
    <row r="83" spans="1:6" ht="22.5">
      <c r="A83" s="12" t="s">
        <v>92</v>
      </c>
      <c r="B83" s="40" t="s">
        <v>65</v>
      </c>
      <c r="C83" s="14" t="s">
        <v>170</v>
      </c>
      <c r="D83" s="15">
        <v>1386849</v>
      </c>
      <c r="E83" s="41">
        <v>1386849</v>
      </c>
      <c r="F83" s="42" t="str">
        <f t="shared" si="1"/>
        <v>-</v>
      </c>
    </row>
    <row r="84" spans="1:6" ht="22.5">
      <c r="A84" s="12" t="s">
        <v>94</v>
      </c>
      <c r="B84" s="40" t="s">
        <v>65</v>
      </c>
      <c r="C84" s="14" t="s">
        <v>171</v>
      </c>
      <c r="D84" s="15">
        <v>1386849</v>
      </c>
      <c r="E84" s="41">
        <v>1386849</v>
      </c>
      <c r="F84" s="42" t="str">
        <f t="shared" si="1"/>
        <v>-</v>
      </c>
    </row>
    <row r="85" spans="1:6" ht="12.75">
      <c r="A85" s="12" t="s">
        <v>75</v>
      </c>
      <c r="B85" s="40" t="s">
        <v>65</v>
      </c>
      <c r="C85" s="14" t="s">
        <v>172</v>
      </c>
      <c r="D85" s="15">
        <v>1377176</v>
      </c>
      <c r="E85" s="41">
        <v>1377176</v>
      </c>
      <c r="F85" s="42" t="str">
        <f t="shared" si="1"/>
        <v>-</v>
      </c>
    </row>
    <row r="86" spans="1:6" ht="12.75">
      <c r="A86" s="12" t="s">
        <v>107</v>
      </c>
      <c r="B86" s="40" t="s">
        <v>65</v>
      </c>
      <c r="C86" s="14" t="s">
        <v>173</v>
      </c>
      <c r="D86" s="15">
        <v>9673</v>
      </c>
      <c r="E86" s="41">
        <v>9673</v>
      </c>
      <c r="F86" s="42" t="str">
        <f t="shared" si="1"/>
        <v>-</v>
      </c>
    </row>
    <row r="87" spans="1:6" ht="12.75">
      <c r="A87" s="12" t="s">
        <v>113</v>
      </c>
      <c r="B87" s="40" t="s">
        <v>65</v>
      </c>
      <c r="C87" s="14" t="s">
        <v>174</v>
      </c>
      <c r="D87" s="15">
        <v>439200</v>
      </c>
      <c r="E87" s="41">
        <v>439200</v>
      </c>
      <c r="F87" s="42" t="str">
        <f t="shared" si="1"/>
        <v>-</v>
      </c>
    </row>
    <row r="88" spans="1:6" ht="12.75">
      <c r="A88" s="12" t="s">
        <v>58</v>
      </c>
      <c r="B88" s="40" t="s">
        <v>65</v>
      </c>
      <c r="C88" s="14" t="s">
        <v>175</v>
      </c>
      <c r="D88" s="15">
        <v>439200</v>
      </c>
      <c r="E88" s="41">
        <v>439200</v>
      </c>
      <c r="F88" s="42" t="str">
        <f t="shared" si="1"/>
        <v>-</v>
      </c>
    </row>
    <row r="89" spans="1:6" ht="12.75">
      <c r="A89" s="12" t="s">
        <v>75</v>
      </c>
      <c r="B89" s="40" t="s">
        <v>65</v>
      </c>
      <c r="C89" s="14" t="s">
        <v>176</v>
      </c>
      <c r="D89" s="15">
        <v>439200</v>
      </c>
      <c r="E89" s="41">
        <v>439200</v>
      </c>
      <c r="F89" s="42" t="str">
        <f t="shared" si="1"/>
        <v>-</v>
      </c>
    </row>
    <row r="90" spans="1:6" ht="12.75">
      <c r="A90" s="12" t="s">
        <v>121</v>
      </c>
      <c r="B90" s="40" t="s">
        <v>65</v>
      </c>
      <c r="C90" s="14" t="s">
        <v>177</v>
      </c>
      <c r="D90" s="15">
        <v>29700.2</v>
      </c>
      <c r="E90" s="41">
        <v>29700.2</v>
      </c>
      <c r="F90" s="42" t="str">
        <f t="shared" si="1"/>
        <v>-</v>
      </c>
    </row>
    <row r="91" spans="1:6" ht="12.75">
      <c r="A91" s="12" t="s">
        <v>123</v>
      </c>
      <c r="B91" s="40" t="s">
        <v>65</v>
      </c>
      <c r="C91" s="14" t="s">
        <v>178</v>
      </c>
      <c r="D91" s="15">
        <v>29700.2</v>
      </c>
      <c r="E91" s="41">
        <v>29700.2</v>
      </c>
      <c r="F91" s="42" t="str">
        <f t="shared" si="1"/>
        <v>-</v>
      </c>
    </row>
    <row r="92" spans="1:6" ht="12.75">
      <c r="A92" s="12" t="s">
        <v>125</v>
      </c>
      <c r="B92" s="40" t="s">
        <v>65</v>
      </c>
      <c r="C92" s="14" t="s">
        <v>179</v>
      </c>
      <c r="D92" s="15">
        <v>20000</v>
      </c>
      <c r="E92" s="41">
        <v>20000</v>
      </c>
      <c r="F92" s="42" t="str">
        <f t="shared" si="1"/>
        <v>-</v>
      </c>
    </row>
    <row r="93" spans="1:6" ht="12.75">
      <c r="A93" s="12" t="s">
        <v>75</v>
      </c>
      <c r="B93" s="40" t="s">
        <v>65</v>
      </c>
      <c r="C93" s="14" t="s">
        <v>180</v>
      </c>
      <c r="D93" s="15">
        <v>20000</v>
      </c>
      <c r="E93" s="41">
        <v>20000</v>
      </c>
      <c r="F93" s="42" t="str">
        <f t="shared" si="1"/>
        <v>-</v>
      </c>
    </row>
    <row r="94" spans="1:6" ht="12.75">
      <c r="A94" s="12" t="s">
        <v>130</v>
      </c>
      <c r="B94" s="40" t="s">
        <v>65</v>
      </c>
      <c r="C94" s="14" t="s">
        <v>181</v>
      </c>
      <c r="D94" s="15">
        <v>9700.2</v>
      </c>
      <c r="E94" s="41">
        <v>9700.2</v>
      </c>
      <c r="F94" s="42" t="str">
        <f t="shared" si="1"/>
        <v>-</v>
      </c>
    </row>
    <row r="95" spans="1:6" ht="12.75">
      <c r="A95" s="12" t="s">
        <v>75</v>
      </c>
      <c r="B95" s="40" t="s">
        <v>65</v>
      </c>
      <c r="C95" s="14" t="s">
        <v>182</v>
      </c>
      <c r="D95" s="15">
        <v>9700.2</v>
      </c>
      <c r="E95" s="41">
        <v>9700.2</v>
      </c>
      <c r="F95" s="42" t="str">
        <f t="shared" si="1"/>
        <v>-</v>
      </c>
    </row>
    <row r="96" spans="1:6" ht="12.75">
      <c r="A96" s="28" t="s">
        <v>183</v>
      </c>
      <c r="B96" s="29" t="s">
        <v>65</v>
      </c>
      <c r="C96" s="30" t="s">
        <v>184</v>
      </c>
      <c r="D96" s="31" t="s">
        <v>30</v>
      </c>
      <c r="E96" s="32">
        <v>206300</v>
      </c>
      <c r="F96" s="33" t="str">
        <f t="shared" si="1"/>
        <v>-</v>
      </c>
    </row>
    <row r="97" spans="1:6" ht="56.25">
      <c r="A97" s="12" t="s">
        <v>69</v>
      </c>
      <c r="B97" s="40" t="s">
        <v>65</v>
      </c>
      <c r="C97" s="14" t="s">
        <v>185</v>
      </c>
      <c r="D97" s="15" t="s">
        <v>30</v>
      </c>
      <c r="E97" s="41">
        <v>206300</v>
      </c>
      <c r="F97" s="42" t="str">
        <f t="shared" si="1"/>
        <v>-</v>
      </c>
    </row>
    <row r="98" spans="1:6" ht="22.5">
      <c r="A98" s="12" t="s">
        <v>71</v>
      </c>
      <c r="B98" s="40" t="s">
        <v>65</v>
      </c>
      <c r="C98" s="14" t="s">
        <v>186</v>
      </c>
      <c r="D98" s="15" t="s">
        <v>30</v>
      </c>
      <c r="E98" s="41">
        <v>206300</v>
      </c>
      <c r="F98" s="42" t="str">
        <f t="shared" si="1"/>
        <v>-</v>
      </c>
    </row>
    <row r="99" spans="1:6" ht="33.75">
      <c r="A99" s="12" t="s">
        <v>73</v>
      </c>
      <c r="B99" s="40" t="s">
        <v>65</v>
      </c>
      <c r="C99" s="14" t="s">
        <v>187</v>
      </c>
      <c r="D99" s="15" t="s">
        <v>30</v>
      </c>
      <c r="E99" s="41">
        <v>206300</v>
      </c>
      <c r="F99" s="42" t="str">
        <f t="shared" si="1"/>
        <v>-</v>
      </c>
    </row>
    <row r="100" spans="1:6" ht="12.75">
      <c r="A100" s="12" t="s">
        <v>75</v>
      </c>
      <c r="B100" s="40" t="s">
        <v>65</v>
      </c>
      <c r="C100" s="14" t="s">
        <v>188</v>
      </c>
      <c r="D100" s="15" t="s">
        <v>30</v>
      </c>
      <c r="E100" s="41">
        <v>206300</v>
      </c>
      <c r="F100" s="42" t="str">
        <f t="shared" si="1"/>
        <v>-</v>
      </c>
    </row>
    <row r="101" spans="1:6" ht="12.75">
      <c r="A101" s="12" t="s">
        <v>77</v>
      </c>
      <c r="B101" s="40" t="s">
        <v>65</v>
      </c>
      <c r="C101" s="14" t="s">
        <v>189</v>
      </c>
      <c r="D101" s="15" t="s">
        <v>30</v>
      </c>
      <c r="E101" s="41">
        <v>206300</v>
      </c>
      <c r="F101" s="42" t="str">
        <f t="shared" si="1"/>
        <v>-</v>
      </c>
    </row>
    <row r="102" spans="1:6" ht="12.75">
      <c r="A102" s="12" t="s">
        <v>79</v>
      </c>
      <c r="B102" s="40" t="s">
        <v>65</v>
      </c>
      <c r="C102" s="14" t="s">
        <v>190</v>
      </c>
      <c r="D102" s="15" t="s">
        <v>30</v>
      </c>
      <c r="E102" s="41">
        <v>146146.48</v>
      </c>
      <c r="F102" s="42" t="str">
        <f t="shared" si="1"/>
        <v>-</v>
      </c>
    </row>
    <row r="103" spans="1:6" ht="12.75">
      <c r="A103" s="12" t="s">
        <v>81</v>
      </c>
      <c r="B103" s="40" t="s">
        <v>65</v>
      </c>
      <c r="C103" s="14" t="s">
        <v>191</v>
      </c>
      <c r="D103" s="15" t="s">
        <v>30</v>
      </c>
      <c r="E103" s="41">
        <v>60153.52</v>
      </c>
      <c r="F103" s="42" t="str">
        <f t="shared" si="1"/>
        <v>-</v>
      </c>
    </row>
    <row r="104" spans="1:6" ht="12.75">
      <c r="A104" s="28" t="s">
        <v>192</v>
      </c>
      <c r="B104" s="29" t="s">
        <v>65</v>
      </c>
      <c r="C104" s="30" t="s">
        <v>193</v>
      </c>
      <c r="D104" s="31" t="s">
        <v>30</v>
      </c>
      <c r="E104" s="32">
        <v>206300</v>
      </c>
      <c r="F104" s="33" t="str">
        <f t="shared" si="1"/>
        <v>-</v>
      </c>
    </row>
    <row r="105" spans="1:6" ht="56.25">
      <c r="A105" s="12" t="s">
        <v>69</v>
      </c>
      <c r="B105" s="40" t="s">
        <v>65</v>
      </c>
      <c r="C105" s="14" t="s">
        <v>194</v>
      </c>
      <c r="D105" s="15" t="s">
        <v>30</v>
      </c>
      <c r="E105" s="41">
        <v>206300</v>
      </c>
      <c r="F105" s="42" t="str">
        <f t="shared" si="1"/>
        <v>-</v>
      </c>
    </row>
    <row r="106" spans="1:6" ht="22.5">
      <c r="A106" s="12" t="s">
        <v>71</v>
      </c>
      <c r="B106" s="40" t="s">
        <v>65</v>
      </c>
      <c r="C106" s="14" t="s">
        <v>195</v>
      </c>
      <c r="D106" s="15" t="s">
        <v>30</v>
      </c>
      <c r="E106" s="41">
        <v>206300</v>
      </c>
      <c r="F106" s="42" t="str">
        <f t="shared" si="1"/>
        <v>-</v>
      </c>
    </row>
    <row r="107" spans="1:6" ht="33.75">
      <c r="A107" s="12" t="s">
        <v>73</v>
      </c>
      <c r="B107" s="40" t="s">
        <v>65</v>
      </c>
      <c r="C107" s="14" t="s">
        <v>196</v>
      </c>
      <c r="D107" s="15" t="s">
        <v>30</v>
      </c>
      <c r="E107" s="41">
        <v>206300</v>
      </c>
      <c r="F107" s="42" t="str">
        <f t="shared" si="1"/>
        <v>-</v>
      </c>
    </row>
    <row r="108" spans="1:6" ht="12.75">
      <c r="A108" s="12" t="s">
        <v>75</v>
      </c>
      <c r="B108" s="40" t="s">
        <v>65</v>
      </c>
      <c r="C108" s="14" t="s">
        <v>197</v>
      </c>
      <c r="D108" s="15" t="s">
        <v>30</v>
      </c>
      <c r="E108" s="41">
        <v>206300</v>
      </c>
      <c r="F108" s="42" t="str">
        <f t="shared" si="1"/>
        <v>-</v>
      </c>
    </row>
    <row r="109" spans="1:6" ht="22.5">
      <c r="A109" s="28" t="s">
        <v>198</v>
      </c>
      <c r="B109" s="29" t="s">
        <v>65</v>
      </c>
      <c r="C109" s="30" t="s">
        <v>199</v>
      </c>
      <c r="D109" s="31">
        <v>315238.21</v>
      </c>
      <c r="E109" s="32">
        <v>315238.21</v>
      </c>
      <c r="F109" s="33" t="str">
        <f t="shared" si="1"/>
        <v>-</v>
      </c>
    </row>
    <row r="110" spans="1:6" ht="22.5">
      <c r="A110" s="12" t="s">
        <v>90</v>
      </c>
      <c r="B110" s="40" t="s">
        <v>65</v>
      </c>
      <c r="C110" s="14" t="s">
        <v>200</v>
      </c>
      <c r="D110" s="15">
        <v>315238.21</v>
      </c>
      <c r="E110" s="41">
        <v>315238.21</v>
      </c>
      <c r="F110" s="42" t="str">
        <f t="shared" si="1"/>
        <v>-</v>
      </c>
    </row>
    <row r="111" spans="1:6" ht="22.5">
      <c r="A111" s="12" t="s">
        <v>92</v>
      </c>
      <c r="B111" s="40" t="s">
        <v>65</v>
      </c>
      <c r="C111" s="14" t="s">
        <v>201</v>
      </c>
      <c r="D111" s="15">
        <v>315238.21</v>
      </c>
      <c r="E111" s="41">
        <v>315238.21</v>
      </c>
      <c r="F111" s="42" t="str">
        <f t="shared" si="1"/>
        <v>-</v>
      </c>
    </row>
    <row r="112" spans="1:6" ht="22.5">
      <c r="A112" s="12" t="s">
        <v>94</v>
      </c>
      <c r="B112" s="40" t="s">
        <v>65</v>
      </c>
      <c r="C112" s="14" t="s">
        <v>202</v>
      </c>
      <c r="D112" s="15">
        <v>315238.21</v>
      </c>
      <c r="E112" s="41">
        <v>315238.21</v>
      </c>
      <c r="F112" s="42" t="str">
        <f t="shared" si="1"/>
        <v>-</v>
      </c>
    </row>
    <row r="113" spans="1:6" ht="12.75">
      <c r="A113" s="12" t="s">
        <v>75</v>
      </c>
      <c r="B113" s="40" t="s">
        <v>65</v>
      </c>
      <c r="C113" s="14" t="s">
        <v>203</v>
      </c>
      <c r="D113" s="15">
        <v>82539.48</v>
      </c>
      <c r="E113" s="41">
        <v>82539.48</v>
      </c>
      <c r="F113" s="42" t="str">
        <f t="shared" si="1"/>
        <v>-</v>
      </c>
    </row>
    <row r="114" spans="1:6" ht="12.75">
      <c r="A114" s="12" t="s">
        <v>97</v>
      </c>
      <c r="B114" s="40" t="s">
        <v>65</v>
      </c>
      <c r="C114" s="14" t="s">
        <v>204</v>
      </c>
      <c r="D114" s="15">
        <v>82539.48</v>
      </c>
      <c r="E114" s="41">
        <v>82539.48</v>
      </c>
      <c r="F114" s="42" t="str">
        <f t="shared" si="1"/>
        <v>-</v>
      </c>
    </row>
    <row r="115" spans="1:6" ht="12.75">
      <c r="A115" s="12" t="s">
        <v>103</v>
      </c>
      <c r="B115" s="40" t="s">
        <v>65</v>
      </c>
      <c r="C115" s="14" t="s">
        <v>205</v>
      </c>
      <c r="D115" s="15">
        <v>45999.48</v>
      </c>
      <c r="E115" s="41">
        <v>45999.48</v>
      </c>
      <c r="F115" s="42" t="str">
        <f t="shared" si="1"/>
        <v>-</v>
      </c>
    </row>
    <row r="116" spans="1:6" ht="12.75">
      <c r="A116" s="12" t="s">
        <v>105</v>
      </c>
      <c r="B116" s="40" t="s">
        <v>65</v>
      </c>
      <c r="C116" s="14" t="s">
        <v>206</v>
      </c>
      <c r="D116" s="15">
        <v>36540</v>
      </c>
      <c r="E116" s="41">
        <v>36540</v>
      </c>
      <c r="F116" s="42" t="str">
        <f t="shared" si="1"/>
        <v>-</v>
      </c>
    </row>
    <row r="117" spans="1:6" ht="12.75">
      <c r="A117" s="12" t="s">
        <v>107</v>
      </c>
      <c r="B117" s="40" t="s">
        <v>65</v>
      </c>
      <c r="C117" s="14" t="s">
        <v>207</v>
      </c>
      <c r="D117" s="15">
        <v>232698.73</v>
      </c>
      <c r="E117" s="41">
        <v>232698.73</v>
      </c>
      <c r="F117" s="42" t="str">
        <f t="shared" si="1"/>
        <v>-</v>
      </c>
    </row>
    <row r="118" spans="1:6" ht="12.75">
      <c r="A118" s="12" t="s">
        <v>109</v>
      </c>
      <c r="B118" s="40" t="s">
        <v>65</v>
      </c>
      <c r="C118" s="14" t="s">
        <v>208</v>
      </c>
      <c r="D118" s="15">
        <v>229249.43</v>
      </c>
      <c r="E118" s="41">
        <v>229249.43</v>
      </c>
      <c r="F118" s="42" t="str">
        <f t="shared" si="1"/>
        <v>-</v>
      </c>
    </row>
    <row r="119" spans="1:6" ht="12.75">
      <c r="A119" s="12" t="s">
        <v>111</v>
      </c>
      <c r="B119" s="40" t="s">
        <v>65</v>
      </c>
      <c r="C119" s="14" t="s">
        <v>209</v>
      </c>
      <c r="D119" s="15">
        <v>3449.3</v>
      </c>
      <c r="E119" s="41">
        <v>3449.3</v>
      </c>
      <c r="F119" s="42" t="str">
        <f t="shared" si="1"/>
        <v>-</v>
      </c>
    </row>
    <row r="120" spans="1:6" ht="33.75">
      <c r="A120" s="28" t="s">
        <v>210</v>
      </c>
      <c r="B120" s="29" t="s">
        <v>65</v>
      </c>
      <c r="C120" s="30" t="s">
        <v>211</v>
      </c>
      <c r="D120" s="31">
        <v>145988.78</v>
      </c>
      <c r="E120" s="32">
        <v>145988.78</v>
      </c>
      <c r="F120" s="33" t="str">
        <f t="shared" si="1"/>
        <v>-</v>
      </c>
    </row>
    <row r="121" spans="1:6" ht="22.5">
      <c r="A121" s="12" t="s">
        <v>90</v>
      </c>
      <c r="B121" s="40" t="s">
        <v>65</v>
      </c>
      <c r="C121" s="14" t="s">
        <v>212</v>
      </c>
      <c r="D121" s="15">
        <v>145988.78</v>
      </c>
      <c r="E121" s="41">
        <v>145988.78</v>
      </c>
      <c r="F121" s="42" t="str">
        <f t="shared" si="1"/>
        <v>-</v>
      </c>
    </row>
    <row r="122" spans="1:6" ht="22.5">
      <c r="A122" s="12" t="s">
        <v>92</v>
      </c>
      <c r="B122" s="40" t="s">
        <v>65</v>
      </c>
      <c r="C122" s="14" t="s">
        <v>213</v>
      </c>
      <c r="D122" s="15">
        <v>145988.78</v>
      </c>
      <c r="E122" s="41">
        <v>145988.78</v>
      </c>
      <c r="F122" s="42" t="str">
        <f t="shared" si="1"/>
        <v>-</v>
      </c>
    </row>
    <row r="123" spans="1:6" ht="22.5">
      <c r="A123" s="12" t="s">
        <v>94</v>
      </c>
      <c r="B123" s="40" t="s">
        <v>65</v>
      </c>
      <c r="C123" s="14" t="s">
        <v>214</v>
      </c>
      <c r="D123" s="15">
        <v>145988.78</v>
      </c>
      <c r="E123" s="41">
        <v>145988.78</v>
      </c>
      <c r="F123" s="42" t="str">
        <f t="shared" si="1"/>
        <v>-</v>
      </c>
    </row>
    <row r="124" spans="1:6" ht="12.75">
      <c r="A124" s="12" t="s">
        <v>75</v>
      </c>
      <c r="B124" s="40" t="s">
        <v>65</v>
      </c>
      <c r="C124" s="14" t="s">
        <v>215</v>
      </c>
      <c r="D124" s="15">
        <v>82539.48</v>
      </c>
      <c r="E124" s="41">
        <v>82539.48</v>
      </c>
      <c r="F124" s="42" t="str">
        <f t="shared" si="1"/>
        <v>-</v>
      </c>
    </row>
    <row r="125" spans="1:6" ht="12.75">
      <c r="A125" s="12" t="s">
        <v>107</v>
      </c>
      <c r="B125" s="40" t="s">
        <v>65</v>
      </c>
      <c r="C125" s="14" t="s">
        <v>216</v>
      </c>
      <c r="D125" s="15">
        <v>63449.3</v>
      </c>
      <c r="E125" s="41">
        <v>63449.3</v>
      </c>
      <c r="F125" s="42" t="str">
        <f t="shared" si="1"/>
        <v>-</v>
      </c>
    </row>
    <row r="126" spans="1:6" ht="12.75">
      <c r="A126" s="28" t="s">
        <v>217</v>
      </c>
      <c r="B126" s="29" t="s">
        <v>65</v>
      </c>
      <c r="C126" s="30" t="s">
        <v>218</v>
      </c>
      <c r="D126" s="31">
        <v>169249.43</v>
      </c>
      <c r="E126" s="32">
        <v>169249.43</v>
      </c>
      <c r="F126" s="33" t="str">
        <f t="shared" si="1"/>
        <v>-</v>
      </c>
    </row>
    <row r="127" spans="1:6" ht="22.5">
      <c r="A127" s="12" t="s">
        <v>90</v>
      </c>
      <c r="B127" s="40" t="s">
        <v>65</v>
      </c>
      <c r="C127" s="14" t="s">
        <v>219</v>
      </c>
      <c r="D127" s="15">
        <v>169249.43</v>
      </c>
      <c r="E127" s="41">
        <v>169249.43</v>
      </c>
      <c r="F127" s="42" t="str">
        <f t="shared" si="1"/>
        <v>-</v>
      </c>
    </row>
    <row r="128" spans="1:6" ht="22.5">
      <c r="A128" s="12" t="s">
        <v>92</v>
      </c>
      <c r="B128" s="40" t="s">
        <v>65</v>
      </c>
      <c r="C128" s="14" t="s">
        <v>220</v>
      </c>
      <c r="D128" s="15">
        <v>169249.43</v>
      </c>
      <c r="E128" s="41">
        <v>169249.43</v>
      </c>
      <c r="F128" s="42" t="str">
        <f t="shared" si="1"/>
        <v>-</v>
      </c>
    </row>
    <row r="129" spans="1:6" ht="22.5">
      <c r="A129" s="12" t="s">
        <v>94</v>
      </c>
      <c r="B129" s="40" t="s">
        <v>65</v>
      </c>
      <c r="C129" s="14" t="s">
        <v>221</v>
      </c>
      <c r="D129" s="15">
        <v>169249.43</v>
      </c>
      <c r="E129" s="41">
        <v>169249.43</v>
      </c>
      <c r="F129" s="42" t="str">
        <f t="shared" si="1"/>
        <v>-</v>
      </c>
    </row>
    <row r="130" spans="1:6" ht="12.75">
      <c r="A130" s="12" t="s">
        <v>107</v>
      </c>
      <c r="B130" s="40" t="s">
        <v>65</v>
      </c>
      <c r="C130" s="14" t="s">
        <v>222</v>
      </c>
      <c r="D130" s="15">
        <v>169249.43</v>
      </c>
      <c r="E130" s="41">
        <v>169249.43</v>
      </c>
      <c r="F130" s="42" t="str">
        <f t="shared" si="1"/>
        <v>-</v>
      </c>
    </row>
    <row r="131" spans="1:6" ht="12.75">
      <c r="A131" s="28" t="s">
        <v>223</v>
      </c>
      <c r="B131" s="29" t="s">
        <v>65</v>
      </c>
      <c r="C131" s="30" t="s">
        <v>224</v>
      </c>
      <c r="D131" s="31">
        <v>3203015.68</v>
      </c>
      <c r="E131" s="32">
        <v>3203015.68</v>
      </c>
      <c r="F131" s="33" t="str">
        <f t="shared" si="1"/>
        <v>-</v>
      </c>
    </row>
    <row r="132" spans="1:6" ht="22.5">
      <c r="A132" s="12" t="s">
        <v>90</v>
      </c>
      <c r="B132" s="40" t="s">
        <v>65</v>
      </c>
      <c r="C132" s="14" t="s">
        <v>225</v>
      </c>
      <c r="D132" s="15">
        <v>3203015.68</v>
      </c>
      <c r="E132" s="41">
        <v>3203015.68</v>
      </c>
      <c r="F132" s="42" t="str">
        <f t="shared" si="1"/>
        <v>-</v>
      </c>
    </row>
    <row r="133" spans="1:6" ht="22.5">
      <c r="A133" s="12" t="s">
        <v>92</v>
      </c>
      <c r="B133" s="40" t="s">
        <v>65</v>
      </c>
      <c r="C133" s="14" t="s">
        <v>226</v>
      </c>
      <c r="D133" s="15">
        <v>3203015.68</v>
      </c>
      <c r="E133" s="41">
        <v>3203015.68</v>
      </c>
      <c r="F133" s="42" t="str">
        <f t="shared" si="1"/>
        <v>-</v>
      </c>
    </row>
    <row r="134" spans="1:6" ht="22.5">
      <c r="A134" s="12" t="s">
        <v>94</v>
      </c>
      <c r="B134" s="40" t="s">
        <v>65</v>
      </c>
      <c r="C134" s="14" t="s">
        <v>227</v>
      </c>
      <c r="D134" s="15">
        <v>3203015.68</v>
      </c>
      <c r="E134" s="41">
        <v>3203015.68</v>
      </c>
      <c r="F134" s="42" t="str">
        <f t="shared" si="1"/>
        <v>-</v>
      </c>
    </row>
    <row r="135" spans="1:6" ht="12.75">
      <c r="A135" s="12" t="s">
        <v>75</v>
      </c>
      <c r="B135" s="40" t="s">
        <v>65</v>
      </c>
      <c r="C135" s="14" t="s">
        <v>228</v>
      </c>
      <c r="D135" s="15">
        <v>3094015.69</v>
      </c>
      <c r="E135" s="41">
        <v>3094015.69</v>
      </c>
      <c r="F135" s="42" t="str">
        <f t="shared" si="1"/>
        <v>-</v>
      </c>
    </row>
    <row r="136" spans="1:6" ht="12.75">
      <c r="A136" s="12" t="s">
        <v>97</v>
      </c>
      <c r="B136" s="40" t="s">
        <v>65</v>
      </c>
      <c r="C136" s="14" t="s">
        <v>229</v>
      </c>
      <c r="D136" s="15">
        <v>3094015.69</v>
      </c>
      <c r="E136" s="41">
        <v>3094015.69</v>
      </c>
      <c r="F136" s="42" t="str">
        <f t="shared" si="1"/>
        <v>-</v>
      </c>
    </row>
    <row r="137" spans="1:6" ht="12.75">
      <c r="A137" s="12" t="s">
        <v>103</v>
      </c>
      <c r="B137" s="40" t="s">
        <v>65</v>
      </c>
      <c r="C137" s="14" t="s">
        <v>230</v>
      </c>
      <c r="D137" s="15">
        <v>2881383.96</v>
      </c>
      <c r="E137" s="41">
        <v>2881383.96</v>
      </c>
      <c r="F137" s="42" t="str">
        <f t="shared" si="1"/>
        <v>-</v>
      </c>
    </row>
    <row r="138" spans="1:6" ht="12.75">
      <c r="A138" s="12" t="s">
        <v>105</v>
      </c>
      <c r="B138" s="40" t="s">
        <v>65</v>
      </c>
      <c r="C138" s="14" t="s">
        <v>231</v>
      </c>
      <c r="D138" s="15">
        <v>212631.73</v>
      </c>
      <c r="E138" s="41">
        <v>212631.73</v>
      </c>
      <c r="F138" s="42" t="str">
        <f t="shared" si="1"/>
        <v>-</v>
      </c>
    </row>
    <row r="139" spans="1:6" ht="12.75">
      <c r="A139" s="12" t="s">
        <v>107</v>
      </c>
      <c r="B139" s="40" t="s">
        <v>65</v>
      </c>
      <c r="C139" s="14" t="s">
        <v>232</v>
      </c>
      <c r="D139" s="15">
        <v>108999.99</v>
      </c>
      <c r="E139" s="41">
        <v>108999.99</v>
      </c>
      <c r="F139" s="42" t="str">
        <f t="shared" si="1"/>
        <v>-</v>
      </c>
    </row>
    <row r="140" spans="1:6" ht="12.75">
      <c r="A140" s="12" t="s">
        <v>109</v>
      </c>
      <c r="B140" s="40" t="s">
        <v>65</v>
      </c>
      <c r="C140" s="14" t="s">
        <v>233</v>
      </c>
      <c r="D140" s="15">
        <v>9999.99</v>
      </c>
      <c r="E140" s="41">
        <v>9999.99</v>
      </c>
      <c r="F140" s="42" t="str">
        <f t="shared" si="1"/>
        <v>-</v>
      </c>
    </row>
    <row r="141" spans="1:6" ht="12.75">
      <c r="A141" s="12" t="s">
        <v>111</v>
      </c>
      <c r="B141" s="40" t="s">
        <v>65</v>
      </c>
      <c r="C141" s="14" t="s">
        <v>234</v>
      </c>
      <c r="D141" s="15">
        <v>99000</v>
      </c>
      <c r="E141" s="41">
        <v>99000</v>
      </c>
      <c r="F141" s="42" t="str">
        <f t="shared" si="1"/>
        <v>-</v>
      </c>
    </row>
    <row r="142" spans="1:6" ht="12.75">
      <c r="A142" s="28" t="s">
        <v>235</v>
      </c>
      <c r="B142" s="29" t="s">
        <v>65</v>
      </c>
      <c r="C142" s="30" t="s">
        <v>236</v>
      </c>
      <c r="D142" s="31">
        <v>3193015.69</v>
      </c>
      <c r="E142" s="32">
        <v>3193015.69</v>
      </c>
      <c r="F142" s="33" t="str">
        <f t="shared" si="1"/>
        <v>-</v>
      </c>
    </row>
    <row r="143" spans="1:6" ht="22.5">
      <c r="A143" s="12" t="s">
        <v>90</v>
      </c>
      <c r="B143" s="40" t="s">
        <v>65</v>
      </c>
      <c r="C143" s="14" t="s">
        <v>237</v>
      </c>
      <c r="D143" s="15">
        <v>3193015.69</v>
      </c>
      <c r="E143" s="41">
        <v>3193015.69</v>
      </c>
      <c r="F143" s="42" t="str">
        <f aca="true" t="shared" si="2" ref="F143:F206">IF(OR(D143="-",E143=D143),"-",D143-IF(E143="-",0,E143))</f>
        <v>-</v>
      </c>
    </row>
    <row r="144" spans="1:6" ht="22.5">
      <c r="A144" s="12" t="s">
        <v>92</v>
      </c>
      <c r="B144" s="40" t="s">
        <v>65</v>
      </c>
      <c r="C144" s="14" t="s">
        <v>238</v>
      </c>
      <c r="D144" s="15">
        <v>3193015.69</v>
      </c>
      <c r="E144" s="41">
        <v>3193015.69</v>
      </c>
      <c r="F144" s="42" t="str">
        <f t="shared" si="2"/>
        <v>-</v>
      </c>
    </row>
    <row r="145" spans="1:6" ht="22.5">
      <c r="A145" s="12" t="s">
        <v>94</v>
      </c>
      <c r="B145" s="40" t="s">
        <v>65</v>
      </c>
      <c r="C145" s="14" t="s">
        <v>239</v>
      </c>
      <c r="D145" s="15">
        <v>3193015.69</v>
      </c>
      <c r="E145" s="41">
        <v>3193015.69</v>
      </c>
      <c r="F145" s="42" t="str">
        <f t="shared" si="2"/>
        <v>-</v>
      </c>
    </row>
    <row r="146" spans="1:6" ht="12.75">
      <c r="A146" s="12" t="s">
        <v>75</v>
      </c>
      <c r="B146" s="40" t="s">
        <v>65</v>
      </c>
      <c r="C146" s="14" t="s">
        <v>240</v>
      </c>
      <c r="D146" s="15">
        <v>3094015.69</v>
      </c>
      <c r="E146" s="41">
        <v>3094015.69</v>
      </c>
      <c r="F146" s="42" t="str">
        <f t="shared" si="2"/>
        <v>-</v>
      </c>
    </row>
    <row r="147" spans="1:6" ht="12.75">
      <c r="A147" s="12" t="s">
        <v>107</v>
      </c>
      <c r="B147" s="40" t="s">
        <v>65</v>
      </c>
      <c r="C147" s="14" t="s">
        <v>241</v>
      </c>
      <c r="D147" s="15">
        <v>99000</v>
      </c>
      <c r="E147" s="41">
        <v>99000</v>
      </c>
      <c r="F147" s="42" t="str">
        <f t="shared" si="2"/>
        <v>-</v>
      </c>
    </row>
    <row r="148" spans="1:6" ht="12.75">
      <c r="A148" s="28" t="s">
        <v>242</v>
      </c>
      <c r="B148" s="29" t="s">
        <v>65</v>
      </c>
      <c r="C148" s="30" t="s">
        <v>243</v>
      </c>
      <c r="D148" s="31">
        <v>9999.99</v>
      </c>
      <c r="E148" s="32">
        <v>9999.99</v>
      </c>
      <c r="F148" s="33" t="str">
        <f t="shared" si="2"/>
        <v>-</v>
      </c>
    </row>
    <row r="149" spans="1:6" ht="22.5">
      <c r="A149" s="12" t="s">
        <v>90</v>
      </c>
      <c r="B149" s="40" t="s">
        <v>65</v>
      </c>
      <c r="C149" s="14" t="s">
        <v>244</v>
      </c>
      <c r="D149" s="15">
        <v>9999.99</v>
      </c>
      <c r="E149" s="41">
        <v>9999.99</v>
      </c>
      <c r="F149" s="42" t="str">
        <f t="shared" si="2"/>
        <v>-</v>
      </c>
    </row>
    <row r="150" spans="1:6" ht="22.5">
      <c r="A150" s="12" t="s">
        <v>92</v>
      </c>
      <c r="B150" s="40" t="s">
        <v>65</v>
      </c>
      <c r="C150" s="14" t="s">
        <v>245</v>
      </c>
      <c r="D150" s="15">
        <v>9999.99</v>
      </c>
      <c r="E150" s="41">
        <v>9999.99</v>
      </c>
      <c r="F150" s="42" t="str">
        <f t="shared" si="2"/>
        <v>-</v>
      </c>
    </row>
    <row r="151" spans="1:6" ht="22.5">
      <c r="A151" s="12" t="s">
        <v>94</v>
      </c>
      <c r="B151" s="40" t="s">
        <v>65</v>
      </c>
      <c r="C151" s="14" t="s">
        <v>246</v>
      </c>
      <c r="D151" s="15">
        <v>9999.99</v>
      </c>
      <c r="E151" s="41">
        <v>9999.99</v>
      </c>
      <c r="F151" s="42" t="str">
        <f t="shared" si="2"/>
        <v>-</v>
      </c>
    </row>
    <row r="152" spans="1:6" ht="12.75">
      <c r="A152" s="12" t="s">
        <v>107</v>
      </c>
      <c r="B152" s="40" t="s">
        <v>65</v>
      </c>
      <c r="C152" s="14" t="s">
        <v>247</v>
      </c>
      <c r="D152" s="15">
        <v>9999.99</v>
      </c>
      <c r="E152" s="41">
        <v>9999.99</v>
      </c>
      <c r="F152" s="42" t="str">
        <f t="shared" si="2"/>
        <v>-</v>
      </c>
    </row>
    <row r="153" spans="1:6" ht="12.75">
      <c r="A153" s="28" t="s">
        <v>248</v>
      </c>
      <c r="B153" s="29" t="s">
        <v>65</v>
      </c>
      <c r="C153" s="30" t="s">
        <v>249</v>
      </c>
      <c r="D153" s="31">
        <v>29538402.04</v>
      </c>
      <c r="E153" s="32">
        <v>29538402.04</v>
      </c>
      <c r="F153" s="33" t="str">
        <f t="shared" si="2"/>
        <v>-</v>
      </c>
    </row>
    <row r="154" spans="1:6" ht="22.5">
      <c r="A154" s="12" t="s">
        <v>90</v>
      </c>
      <c r="B154" s="40" t="s">
        <v>65</v>
      </c>
      <c r="C154" s="14" t="s">
        <v>250</v>
      </c>
      <c r="D154" s="15">
        <v>25655783.06</v>
      </c>
      <c r="E154" s="41">
        <v>25655783.06</v>
      </c>
      <c r="F154" s="42" t="str">
        <f t="shared" si="2"/>
        <v>-</v>
      </c>
    </row>
    <row r="155" spans="1:6" ht="22.5">
      <c r="A155" s="12" t="s">
        <v>92</v>
      </c>
      <c r="B155" s="40" t="s">
        <v>65</v>
      </c>
      <c r="C155" s="14" t="s">
        <v>251</v>
      </c>
      <c r="D155" s="15">
        <v>25655783.06</v>
      </c>
      <c r="E155" s="41">
        <v>25655783.06</v>
      </c>
      <c r="F155" s="42" t="str">
        <f t="shared" si="2"/>
        <v>-</v>
      </c>
    </row>
    <row r="156" spans="1:6" ht="22.5">
      <c r="A156" s="12" t="s">
        <v>252</v>
      </c>
      <c r="B156" s="40" t="s">
        <v>65</v>
      </c>
      <c r="C156" s="14" t="s">
        <v>253</v>
      </c>
      <c r="D156" s="15">
        <v>16972066.19</v>
      </c>
      <c r="E156" s="41">
        <v>16972066.19</v>
      </c>
      <c r="F156" s="42" t="str">
        <f t="shared" si="2"/>
        <v>-</v>
      </c>
    </row>
    <row r="157" spans="1:6" ht="12.75">
      <c r="A157" s="12" t="s">
        <v>75</v>
      </c>
      <c r="B157" s="40" t="s">
        <v>65</v>
      </c>
      <c r="C157" s="14" t="s">
        <v>254</v>
      </c>
      <c r="D157" s="15">
        <v>16972066.19</v>
      </c>
      <c r="E157" s="41">
        <v>16972066.19</v>
      </c>
      <c r="F157" s="42" t="str">
        <f t="shared" si="2"/>
        <v>-</v>
      </c>
    </row>
    <row r="158" spans="1:6" ht="12.75">
      <c r="A158" s="12" t="s">
        <v>97</v>
      </c>
      <c r="B158" s="40" t="s">
        <v>65</v>
      </c>
      <c r="C158" s="14" t="s">
        <v>255</v>
      </c>
      <c r="D158" s="15">
        <v>16972066.19</v>
      </c>
      <c r="E158" s="41">
        <v>16972066.19</v>
      </c>
      <c r="F158" s="42" t="str">
        <f t="shared" si="2"/>
        <v>-</v>
      </c>
    </row>
    <row r="159" spans="1:6" ht="12.75">
      <c r="A159" s="12" t="s">
        <v>103</v>
      </c>
      <c r="B159" s="40" t="s">
        <v>65</v>
      </c>
      <c r="C159" s="14" t="s">
        <v>256</v>
      </c>
      <c r="D159" s="15">
        <v>16972066.19</v>
      </c>
      <c r="E159" s="41">
        <v>16972066.19</v>
      </c>
      <c r="F159" s="42" t="str">
        <f t="shared" si="2"/>
        <v>-</v>
      </c>
    </row>
    <row r="160" spans="1:6" ht="22.5">
      <c r="A160" s="12" t="s">
        <v>94</v>
      </c>
      <c r="B160" s="40" t="s">
        <v>65</v>
      </c>
      <c r="C160" s="14" t="s">
        <v>257</v>
      </c>
      <c r="D160" s="15">
        <v>8683716.87</v>
      </c>
      <c r="E160" s="41">
        <v>8683716.87</v>
      </c>
      <c r="F160" s="42" t="str">
        <f t="shared" si="2"/>
        <v>-</v>
      </c>
    </row>
    <row r="161" spans="1:6" ht="12.75">
      <c r="A161" s="12" t="s">
        <v>75</v>
      </c>
      <c r="B161" s="40" t="s">
        <v>65</v>
      </c>
      <c r="C161" s="14" t="s">
        <v>258</v>
      </c>
      <c r="D161" s="15">
        <v>7314515.47</v>
      </c>
      <c r="E161" s="41">
        <v>7314515.47</v>
      </c>
      <c r="F161" s="42" t="str">
        <f t="shared" si="2"/>
        <v>-</v>
      </c>
    </row>
    <row r="162" spans="1:6" ht="12.75">
      <c r="A162" s="12" t="s">
        <v>97</v>
      </c>
      <c r="B162" s="40" t="s">
        <v>65</v>
      </c>
      <c r="C162" s="14" t="s">
        <v>259</v>
      </c>
      <c r="D162" s="15">
        <v>7314515.47</v>
      </c>
      <c r="E162" s="41">
        <v>7314515.47</v>
      </c>
      <c r="F162" s="42" t="str">
        <f t="shared" si="2"/>
        <v>-</v>
      </c>
    </row>
    <row r="163" spans="1:6" ht="12.75">
      <c r="A163" s="12" t="s">
        <v>101</v>
      </c>
      <c r="B163" s="40" t="s">
        <v>65</v>
      </c>
      <c r="C163" s="14" t="s">
        <v>260</v>
      </c>
      <c r="D163" s="15">
        <v>431491.2</v>
      </c>
      <c r="E163" s="41">
        <v>431491.2</v>
      </c>
      <c r="F163" s="42" t="str">
        <f t="shared" si="2"/>
        <v>-</v>
      </c>
    </row>
    <row r="164" spans="1:6" ht="12.75">
      <c r="A164" s="12" t="s">
        <v>103</v>
      </c>
      <c r="B164" s="40" t="s">
        <v>65</v>
      </c>
      <c r="C164" s="14" t="s">
        <v>261</v>
      </c>
      <c r="D164" s="15">
        <v>6097346.85</v>
      </c>
      <c r="E164" s="41">
        <v>6097346.85</v>
      </c>
      <c r="F164" s="42" t="str">
        <f t="shared" si="2"/>
        <v>-</v>
      </c>
    </row>
    <row r="165" spans="1:6" ht="12.75">
      <c r="A165" s="12" t="s">
        <v>105</v>
      </c>
      <c r="B165" s="40" t="s">
        <v>65</v>
      </c>
      <c r="C165" s="14" t="s">
        <v>262</v>
      </c>
      <c r="D165" s="15">
        <v>785677.42</v>
      </c>
      <c r="E165" s="41">
        <v>785677.42</v>
      </c>
      <c r="F165" s="42" t="str">
        <f t="shared" si="2"/>
        <v>-</v>
      </c>
    </row>
    <row r="166" spans="1:6" ht="12.75">
      <c r="A166" s="12" t="s">
        <v>107</v>
      </c>
      <c r="B166" s="40" t="s">
        <v>65</v>
      </c>
      <c r="C166" s="14" t="s">
        <v>263</v>
      </c>
      <c r="D166" s="15">
        <v>1369201.4</v>
      </c>
      <c r="E166" s="41">
        <v>1369201.4</v>
      </c>
      <c r="F166" s="42" t="str">
        <f t="shared" si="2"/>
        <v>-</v>
      </c>
    </row>
    <row r="167" spans="1:6" ht="12.75">
      <c r="A167" s="12" t="s">
        <v>109</v>
      </c>
      <c r="B167" s="40" t="s">
        <v>65</v>
      </c>
      <c r="C167" s="14" t="s">
        <v>264</v>
      </c>
      <c r="D167" s="15">
        <v>610455.3</v>
      </c>
      <c r="E167" s="41">
        <v>610455.3</v>
      </c>
      <c r="F167" s="42" t="str">
        <f t="shared" si="2"/>
        <v>-</v>
      </c>
    </row>
    <row r="168" spans="1:6" ht="12.75">
      <c r="A168" s="12" t="s">
        <v>111</v>
      </c>
      <c r="B168" s="40" t="s">
        <v>65</v>
      </c>
      <c r="C168" s="14" t="s">
        <v>265</v>
      </c>
      <c r="D168" s="15">
        <v>758746.1</v>
      </c>
      <c r="E168" s="41">
        <v>758746.1</v>
      </c>
      <c r="F168" s="42" t="str">
        <f t="shared" si="2"/>
        <v>-</v>
      </c>
    </row>
    <row r="169" spans="1:6" ht="33.75">
      <c r="A169" s="12" t="s">
        <v>266</v>
      </c>
      <c r="B169" s="40" t="s">
        <v>65</v>
      </c>
      <c r="C169" s="14" t="s">
        <v>267</v>
      </c>
      <c r="D169" s="15">
        <v>3600813.98</v>
      </c>
      <c r="E169" s="41">
        <v>3600813.98</v>
      </c>
      <c r="F169" s="42" t="str">
        <f t="shared" si="2"/>
        <v>-</v>
      </c>
    </row>
    <row r="170" spans="1:6" ht="12.75">
      <c r="A170" s="12" t="s">
        <v>268</v>
      </c>
      <c r="B170" s="40" t="s">
        <v>65</v>
      </c>
      <c r="C170" s="14" t="s">
        <v>269</v>
      </c>
      <c r="D170" s="15">
        <v>3600813.98</v>
      </c>
      <c r="E170" s="41">
        <v>3600813.98</v>
      </c>
      <c r="F170" s="42" t="str">
        <f t="shared" si="2"/>
        <v>-</v>
      </c>
    </row>
    <row r="171" spans="1:6" ht="33.75">
      <c r="A171" s="12" t="s">
        <v>270</v>
      </c>
      <c r="B171" s="40" t="s">
        <v>65</v>
      </c>
      <c r="C171" s="14" t="s">
        <v>271</v>
      </c>
      <c r="D171" s="15">
        <v>3600813.98</v>
      </c>
      <c r="E171" s="41">
        <v>3600813.98</v>
      </c>
      <c r="F171" s="42" t="str">
        <f t="shared" si="2"/>
        <v>-</v>
      </c>
    </row>
    <row r="172" spans="1:6" ht="12.75">
      <c r="A172" s="12" t="s">
        <v>75</v>
      </c>
      <c r="B172" s="40" t="s">
        <v>65</v>
      </c>
      <c r="C172" s="14" t="s">
        <v>272</v>
      </c>
      <c r="D172" s="15">
        <v>3402650</v>
      </c>
      <c r="E172" s="41">
        <v>3402650</v>
      </c>
      <c r="F172" s="42" t="str">
        <f t="shared" si="2"/>
        <v>-</v>
      </c>
    </row>
    <row r="173" spans="1:6" ht="12.75">
      <c r="A173" s="12" t="s">
        <v>97</v>
      </c>
      <c r="B173" s="40" t="s">
        <v>65</v>
      </c>
      <c r="C173" s="14" t="s">
        <v>273</v>
      </c>
      <c r="D173" s="15">
        <v>3402650</v>
      </c>
      <c r="E173" s="41">
        <v>3402650</v>
      </c>
      <c r="F173" s="42" t="str">
        <f t="shared" si="2"/>
        <v>-</v>
      </c>
    </row>
    <row r="174" spans="1:6" ht="12.75">
      <c r="A174" s="12" t="s">
        <v>105</v>
      </c>
      <c r="B174" s="40" t="s">
        <v>65</v>
      </c>
      <c r="C174" s="14" t="s">
        <v>274</v>
      </c>
      <c r="D174" s="15">
        <v>3402650</v>
      </c>
      <c r="E174" s="41">
        <v>3402650</v>
      </c>
      <c r="F174" s="42" t="str">
        <f t="shared" si="2"/>
        <v>-</v>
      </c>
    </row>
    <row r="175" spans="1:6" ht="12.75">
      <c r="A175" s="12" t="s">
        <v>107</v>
      </c>
      <c r="B175" s="40" t="s">
        <v>65</v>
      </c>
      <c r="C175" s="14" t="s">
        <v>275</v>
      </c>
      <c r="D175" s="15">
        <v>198163.98</v>
      </c>
      <c r="E175" s="41">
        <v>198163.98</v>
      </c>
      <c r="F175" s="42" t="str">
        <f t="shared" si="2"/>
        <v>-</v>
      </c>
    </row>
    <row r="176" spans="1:6" ht="12.75">
      <c r="A176" s="12" t="s">
        <v>109</v>
      </c>
      <c r="B176" s="40" t="s">
        <v>65</v>
      </c>
      <c r="C176" s="14" t="s">
        <v>276</v>
      </c>
      <c r="D176" s="15">
        <v>198163.98</v>
      </c>
      <c r="E176" s="41">
        <v>198163.98</v>
      </c>
      <c r="F176" s="42" t="str">
        <f t="shared" si="2"/>
        <v>-</v>
      </c>
    </row>
    <row r="177" spans="1:6" ht="12.75">
      <c r="A177" s="12" t="s">
        <v>113</v>
      </c>
      <c r="B177" s="40" t="s">
        <v>65</v>
      </c>
      <c r="C177" s="14" t="s">
        <v>277</v>
      </c>
      <c r="D177" s="15">
        <v>281805</v>
      </c>
      <c r="E177" s="41">
        <v>281805</v>
      </c>
      <c r="F177" s="42" t="str">
        <f t="shared" si="2"/>
        <v>-</v>
      </c>
    </row>
    <row r="178" spans="1:6" ht="12.75">
      <c r="A178" s="12" t="s">
        <v>58</v>
      </c>
      <c r="B178" s="40" t="s">
        <v>65</v>
      </c>
      <c r="C178" s="14" t="s">
        <v>278</v>
      </c>
      <c r="D178" s="15">
        <v>281805</v>
      </c>
      <c r="E178" s="41">
        <v>281805</v>
      </c>
      <c r="F178" s="42" t="str">
        <f t="shared" si="2"/>
        <v>-</v>
      </c>
    </row>
    <row r="179" spans="1:6" ht="12.75">
      <c r="A179" s="12" t="s">
        <v>75</v>
      </c>
      <c r="B179" s="40" t="s">
        <v>65</v>
      </c>
      <c r="C179" s="14" t="s">
        <v>279</v>
      </c>
      <c r="D179" s="15">
        <v>281805</v>
      </c>
      <c r="E179" s="41">
        <v>281805</v>
      </c>
      <c r="F179" s="42" t="str">
        <f t="shared" si="2"/>
        <v>-</v>
      </c>
    </row>
    <row r="180" spans="1:6" ht="12.75">
      <c r="A180" s="12" t="s">
        <v>117</v>
      </c>
      <c r="B180" s="40" t="s">
        <v>65</v>
      </c>
      <c r="C180" s="14" t="s">
        <v>280</v>
      </c>
      <c r="D180" s="15">
        <v>281805</v>
      </c>
      <c r="E180" s="41">
        <v>281805</v>
      </c>
      <c r="F180" s="42" t="str">
        <f t="shared" si="2"/>
        <v>-</v>
      </c>
    </row>
    <row r="181" spans="1:6" ht="22.5">
      <c r="A181" s="12" t="s">
        <v>119</v>
      </c>
      <c r="B181" s="40" t="s">
        <v>65</v>
      </c>
      <c r="C181" s="14" t="s">
        <v>281</v>
      </c>
      <c r="D181" s="15">
        <v>281805</v>
      </c>
      <c r="E181" s="41">
        <v>281805</v>
      </c>
      <c r="F181" s="42" t="str">
        <f t="shared" si="2"/>
        <v>-</v>
      </c>
    </row>
    <row r="182" spans="1:6" ht="12.75">
      <c r="A182" s="28" t="s">
        <v>282</v>
      </c>
      <c r="B182" s="29" t="s">
        <v>65</v>
      </c>
      <c r="C182" s="30" t="s">
        <v>283</v>
      </c>
      <c r="D182" s="31">
        <v>1046545.78</v>
      </c>
      <c r="E182" s="32">
        <v>1046545.78</v>
      </c>
      <c r="F182" s="33" t="str">
        <f t="shared" si="2"/>
        <v>-</v>
      </c>
    </row>
    <row r="183" spans="1:6" ht="22.5">
      <c r="A183" s="12" t="s">
        <v>90</v>
      </c>
      <c r="B183" s="40" t="s">
        <v>65</v>
      </c>
      <c r="C183" s="14" t="s">
        <v>284</v>
      </c>
      <c r="D183" s="15">
        <v>1046545.78</v>
      </c>
      <c r="E183" s="41">
        <v>1046545.78</v>
      </c>
      <c r="F183" s="42" t="str">
        <f t="shared" si="2"/>
        <v>-</v>
      </c>
    </row>
    <row r="184" spans="1:6" ht="22.5">
      <c r="A184" s="12" t="s">
        <v>92</v>
      </c>
      <c r="B184" s="40" t="s">
        <v>65</v>
      </c>
      <c r="C184" s="14" t="s">
        <v>285</v>
      </c>
      <c r="D184" s="15">
        <v>1046545.78</v>
      </c>
      <c r="E184" s="41">
        <v>1046545.78</v>
      </c>
      <c r="F184" s="42" t="str">
        <f t="shared" si="2"/>
        <v>-</v>
      </c>
    </row>
    <row r="185" spans="1:6" ht="22.5">
      <c r="A185" s="12" t="s">
        <v>94</v>
      </c>
      <c r="B185" s="40" t="s">
        <v>65</v>
      </c>
      <c r="C185" s="14" t="s">
        <v>286</v>
      </c>
      <c r="D185" s="15">
        <v>1046545.78</v>
      </c>
      <c r="E185" s="41">
        <v>1046545.78</v>
      </c>
      <c r="F185" s="42" t="str">
        <f t="shared" si="2"/>
        <v>-</v>
      </c>
    </row>
    <row r="186" spans="1:6" ht="12.75">
      <c r="A186" s="12" t="s">
        <v>75</v>
      </c>
      <c r="B186" s="40" t="s">
        <v>65</v>
      </c>
      <c r="C186" s="14" t="s">
        <v>287</v>
      </c>
      <c r="D186" s="15">
        <v>1046545.78</v>
      </c>
      <c r="E186" s="41">
        <v>1046545.78</v>
      </c>
      <c r="F186" s="42" t="str">
        <f t="shared" si="2"/>
        <v>-</v>
      </c>
    </row>
    <row r="187" spans="1:6" ht="12.75">
      <c r="A187" s="28" t="s">
        <v>288</v>
      </c>
      <c r="B187" s="29" t="s">
        <v>65</v>
      </c>
      <c r="C187" s="30" t="s">
        <v>289</v>
      </c>
      <c r="D187" s="31">
        <v>23791940.38</v>
      </c>
      <c r="E187" s="32">
        <v>23791940.38</v>
      </c>
      <c r="F187" s="33" t="str">
        <f t="shared" si="2"/>
        <v>-</v>
      </c>
    </row>
    <row r="188" spans="1:6" ht="22.5">
      <c r="A188" s="12" t="s">
        <v>90</v>
      </c>
      <c r="B188" s="40" t="s">
        <v>65</v>
      </c>
      <c r="C188" s="14" t="s">
        <v>290</v>
      </c>
      <c r="D188" s="15">
        <v>20107485.38</v>
      </c>
      <c r="E188" s="41">
        <v>20107485.38</v>
      </c>
      <c r="F188" s="42" t="str">
        <f t="shared" si="2"/>
        <v>-</v>
      </c>
    </row>
    <row r="189" spans="1:6" ht="22.5">
      <c r="A189" s="12" t="s">
        <v>92</v>
      </c>
      <c r="B189" s="40" t="s">
        <v>65</v>
      </c>
      <c r="C189" s="14" t="s">
        <v>291</v>
      </c>
      <c r="D189" s="15">
        <v>20107485.38</v>
      </c>
      <c r="E189" s="41">
        <v>20107485.38</v>
      </c>
      <c r="F189" s="42" t="str">
        <f t="shared" si="2"/>
        <v>-</v>
      </c>
    </row>
    <row r="190" spans="1:6" ht="22.5">
      <c r="A190" s="12" t="s">
        <v>252</v>
      </c>
      <c r="B190" s="40" t="s">
        <v>65</v>
      </c>
      <c r="C190" s="14" t="s">
        <v>292</v>
      </c>
      <c r="D190" s="15">
        <v>16972066.19</v>
      </c>
      <c r="E190" s="41">
        <v>16972066.19</v>
      </c>
      <c r="F190" s="42" t="str">
        <f t="shared" si="2"/>
        <v>-</v>
      </c>
    </row>
    <row r="191" spans="1:6" ht="12.75">
      <c r="A191" s="12" t="s">
        <v>75</v>
      </c>
      <c r="B191" s="40" t="s">
        <v>65</v>
      </c>
      <c r="C191" s="14" t="s">
        <v>293</v>
      </c>
      <c r="D191" s="15">
        <v>16972066.19</v>
      </c>
      <c r="E191" s="41">
        <v>16972066.19</v>
      </c>
      <c r="F191" s="42" t="str">
        <f t="shared" si="2"/>
        <v>-</v>
      </c>
    </row>
    <row r="192" spans="1:6" ht="22.5">
      <c r="A192" s="12" t="s">
        <v>94</v>
      </c>
      <c r="B192" s="40" t="s">
        <v>65</v>
      </c>
      <c r="C192" s="14" t="s">
        <v>294</v>
      </c>
      <c r="D192" s="15">
        <v>3135419.19</v>
      </c>
      <c r="E192" s="41">
        <v>3135419.19</v>
      </c>
      <c r="F192" s="42" t="str">
        <f t="shared" si="2"/>
        <v>-</v>
      </c>
    </row>
    <row r="193" spans="1:6" ht="12.75">
      <c r="A193" s="12" t="s">
        <v>75</v>
      </c>
      <c r="B193" s="40" t="s">
        <v>65</v>
      </c>
      <c r="C193" s="14" t="s">
        <v>295</v>
      </c>
      <c r="D193" s="15">
        <v>2382189.9</v>
      </c>
      <c r="E193" s="41">
        <v>2382189.9</v>
      </c>
      <c r="F193" s="42" t="str">
        <f t="shared" si="2"/>
        <v>-</v>
      </c>
    </row>
    <row r="194" spans="1:6" ht="12.75">
      <c r="A194" s="12" t="s">
        <v>107</v>
      </c>
      <c r="B194" s="40" t="s">
        <v>65</v>
      </c>
      <c r="C194" s="14" t="s">
        <v>296</v>
      </c>
      <c r="D194" s="15">
        <v>753229.29</v>
      </c>
      <c r="E194" s="41">
        <v>753229.29</v>
      </c>
      <c r="F194" s="42" t="str">
        <f t="shared" si="2"/>
        <v>-</v>
      </c>
    </row>
    <row r="195" spans="1:6" ht="33.75">
      <c r="A195" s="12" t="s">
        <v>266</v>
      </c>
      <c r="B195" s="40" t="s">
        <v>65</v>
      </c>
      <c r="C195" s="14" t="s">
        <v>297</v>
      </c>
      <c r="D195" s="15">
        <v>3402650</v>
      </c>
      <c r="E195" s="41">
        <v>3402650</v>
      </c>
      <c r="F195" s="42" t="str">
        <f t="shared" si="2"/>
        <v>-</v>
      </c>
    </row>
    <row r="196" spans="1:6" ht="12.75">
      <c r="A196" s="12" t="s">
        <v>268</v>
      </c>
      <c r="B196" s="40" t="s">
        <v>65</v>
      </c>
      <c r="C196" s="14" t="s">
        <v>298</v>
      </c>
      <c r="D196" s="15">
        <v>3402650</v>
      </c>
      <c r="E196" s="41">
        <v>3402650</v>
      </c>
      <c r="F196" s="42" t="str">
        <f t="shared" si="2"/>
        <v>-</v>
      </c>
    </row>
    <row r="197" spans="1:6" ht="33.75">
      <c r="A197" s="12" t="s">
        <v>270</v>
      </c>
      <c r="B197" s="40" t="s">
        <v>65</v>
      </c>
      <c r="C197" s="14" t="s">
        <v>299</v>
      </c>
      <c r="D197" s="15">
        <v>3402650</v>
      </c>
      <c r="E197" s="41">
        <v>3402650</v>
      </c>
      <c r="F197" s="42" t="str">
        <f t="shared" si="2"/>
        <v>-</v>
      </c>
    </row>
    <row r="198" spans="1:6" ht="12.75">
      <c r="A198" s="12" t="s">
        <v>75</v>
      </c>
      <c r="B198" s="40" t="s">
        <v>65</v>
      </c>
      <c r="C198" s="14" t="s">
        <v>300</v>
      </c>
      <c r="D198" s="15">
        <v>3402650</v>
      </c>
      <c r="E198" s="41">
        <v>3402650</v>
      </c>
      <c r="F198" s="42" t="str">
        <f t="shared" si="2"/>
        <v>-</v>
      </c>
    </row>
    <row r="199" spans="1:6" ht="12.75">
      <c r="A199" s="12" t="s">
        <v>113</v>
      </c>
      <c r="B199" s="40" t="s">
        <v>65</v>
      </c>
      <c r="C199" s="14" t="s">
        <v>301</v>
      </c>
      <c r="D199" s="15">
        <v>281805</v>
      </c>
      <c r="E199" s="41">
        <v>281805</v>
      </c>
      <c r="F199" s="42" t="str">
        <f t="shared" si="2"/>
        <v>-</v>
      </c>
    </row>
    <row r="200" spans="1:6" ht="12.75">
      <c r="A200" s="12" t="s">
        <v>58</v>
      </c>
      <c r="B200" s="40" t="s">
        <v>65</v>
      </c>
      <c r="C200" s="14" t="s">
        <v>302</v>
      </c>
      <c r="D200" s="15">
        <v>281805</v>
      </c>
      <c r="E200" s="41">
        <v>281805</v>
      </c>
      <c r="F200" s="42" t="str">
        <f t="shared" si="2"/>
        <v>-</v>
      </c>
    </row>
    <row r="201" spans="1:6" ht="12.75">
      <c r="A201" s="12" t="s">
        <v>75</v>
      </c>
      <c r="B201" s="40" t="s">
        <v>65</v>
      </c>
      <c r="C201" s="14" t="s">
        <v>303</v>
      </c>
      <c r="D201" s="15">
        <v>281805</v>
      </c>
      <c r="E201" s="41">
        <v>281805</v>
      </c>
      <c r="F201" s="42" t="str">
        <f t="shared" si="2"/>
        <v>-</v>
      </c>
    </row>
    <row r="202" spans="1:6" ht="12.75">
      <c r="A202" s="28" t="s">
        <v>304</v>
      </c>
      <c r="B202" s="29" t="s">
        <v>65</v>
      </c>
      <c r="C202" s="30" t="s">
        <v>305</v>
      </c>
      <c r="D202" s="31">
        <v>4699915.88</v>
      </c>
      <c r="E202" s="32">
        <v>4699915.88</v>
      </c>
      <c r="F202" s="33" t="str">
        <f t="shared" si="2"/>
        <v>-</v>
      </c>
    </row>
    <row r="203" spans="1:6" ht="22.5">
      <c r="A203" s="12" t="s">
        <v>90</v>
      </c>
      <c r="B203" s="40" t="s">
        <v>65</v>
      </c>
      <c r="C203" s="14" t="s">
        <v>306</v>
      </c>
      <c r="D203" s="15">
        <v>4501751.9</v>
      </c>
      <c r="E203" s="41">
        <v>4501751.9</v>
      </c>
      <c r="F203" s="42" t="str">
        <f t="shared" si="2"/>
        <v>-</v>
      </c>
    </row>
    <row r="204" spans="1:6" ht="22.5">
      <c r="A204" s="12" t="s">
        <v>92</v>
      </c>
      <c r="B204" s="40" t="s">
        <v>65</v>
      </c>
      <c r="C204" s="14" t="s">
        <v>307</v>
      </c>
      <c r="D204" s="15">
        <v>4501751.9</v>
      </c>
      <c r="E204" s="41">
        <v>4501751.9</v>
      </c>
      <c r="F204" s="42" t="str">
        <f t="shared" si="2"/>
        <v>-</v>
      </c>
    </row>
    <row r="205" spans="1:6" ht="22.5">
      <c r="A205" s="12" t="s">
        <v>94</v>
      </c>
      <c r="B205" s="40" t="s">
        <v>65</v>
      </c>
      <c r="C205" s="14" t="s">
        <v>308</v>
      </c>
      <c r="D205" s="15">
        <v>4501751.9</v>
      </c>
      <c r="E205" s="41">
        <v>4501751.9</v>
      </c>
      <c r="F205" s="42" t="str">
        <f t="shared" si="2"/>
        <v>-</v>
      </c>
    </row>
    <row r="206" spans="1:6" ht="12.75">
      <c r="A206" s="12" t="s">
        <v>75</v>
      </c>
      <c r="B206" s="40" t="s">
        <v>65</v>
      </c>
      <c r="C206" s="14" t="s">
        <v>309</v>
      </c>
      <c r="D206" s="15">
        <v>3885779.79</v>
      </c>
      <c r="E206" s="41">
        <v>3885779.79</v>
      </c>
      <c r="F206" s="42" t="str">
        <f t="shared" si="2"/>
        <v>-</v>
      </c>
    </row>
    <row r="207" spans="1:6" ht="12.75">
      <c r="A207" s="12" t="s">
        <v>107</v>
      </c>
      <c r="B207" s="40" t="s">
        <v>65</v>
      </c>
      <c r="C207" s="14" t="s">
        <v>310</v>
      </c>
      <c r="D207" s="15">
        <v>615972.11</v>
      </c>
      <c r="E207" s="41">
        <v>615972.11</v>
      </c>
      <c r="F207" s="42" t="str">
        <f aca="true" t="shared" si="3" ref="F207:F270">IF(OR(D207="-",E207=D207),"-",D207-IF(E207="-",0,E207))</f>
        <v>-</v>
      </c>
    </row>
    <row r="208" spans="1:6" ht="33.75">
      <c r="A208" s="12" t="s">
        <v>266</v>
      </c>
      <c r="B208" s="40" t="s">
        <v>65</v>
      </c>
      <c r="C208" s="14" t="s">
        <v>311</v>
      </c>
      <c r="D208" s="15">
        <v>198163.98</v>
      </c>
      <c r="E208" s="41">
        <v>198163.98</v>
      </c>
      <c r="F208" s="42" t="str">
        <f t="shared" si="3"/>
        <v>-</v>
      </c>
    </row>
    <row r="209" spans="1:6" ht="12.75">
      <c r="A209" s="12" t="s">
        <v>268</v>
      </c>
      <c r="B209" s="40" t="s">
        <v>65</v>
      </c>
      <c r="C209" s="14" t="s">
        <v>312</v>
      </c>
      <c r="D209" s="15">
        <v>198163.98</v>
      </c>
      <c r="E209" s="41">
        <v>198163.98</v>
      </c>
      <c r="F209" s="42" t="str">
        <f t="shared" si="3"/>
        <v>-</v>
      </c>
    </row>
    <row r="210" spans="1:6" ht="33.75">
      <c r="A210" s="12" t="s">
        <v>270</v>
      </c>
      <c r="B210" s="40" t="s">
        <v>65</v>
      </c>
      <c r="C210" s="14" t="s">
        <v>313</v>
      </c>
      <c r="D210" s="15">
        <v>198163.98</v>
      </c>
      <c r="E210" s="41">
        <v>198163.98</v>
      </c>
      <c r="F210" s="42" t="str">
        <f t="shared" si="3"/>
        <v>-</v>
      </c>
    </row>
    <row r="211" spans="1:6" ht="12.75">
      <c r="A211" s="12" t="s">
        <v>107</v>
      </c>
      <c r="B211" s="40" t="s">
        <v>65</v>
      </c>
      <c r="C211" s="14" t="s">
        <v>314</v>
      </c>
      <c r="D211" s="15">
        <v>198163.98</v>
      </c>
      <c r="E211" s="41">
        <v>198163.98</v>
      </c>
      <c r="F211" s="42" t="str">
        <f t="shared" si="3"/>
        <v>-</v>
      </c>
    </row>
    <row r="212" spans="1:6" ht="12.75">
      <c r="A212" s="28" t="s">
        <v>315</v>
      </c>
      <c r="B212" s="29" t="s">
        <v>65</v>
      </c>
      <c r="C212" s="30" t="s">
        <v>316</v>
      </c>
      <c r="D212" s="31">
        <v>825200</v>
      </c>
      <c r="E212" s="32">
        <v>825200</v>
      </c>
      <c r="F212" s="33" t="str">
        <f t="shared" si="3"/>
        <v>-</v>
      </c>
    </row>
    <row r="213" spans="1:6" ht="22.5">
      <c r="A213" s="12" t="s">
        <v>317</v>
      </c>
      <c r="B213" s="40" t="s">
        <v>65</v>
      </c>
      <c r="C213" s="14" t="s">
        <v>318</v>
      </c>
      <c r="D213" s="15">
        <v>825200</v>
      </c>
      <c r="E213" s="41">
        <v>825200</v>
      </c>
      <c r="F213" s="42" t="str">
        <f t="shared" si="3"/>
        <v>-</v>
      </c>
    </row>
    <row r="214" spans="1:6" ht="12.75">
      <c r="A214" s="12" t="s">
        <v>319</v>
      </c>
      <c r="B214" s="40" t="s">
        <v>65</v>
      </c>
      <c r="C214" s="14" t="s">
        <v>320</v>
      </c>
      <c r="D214" s="15">
        <v>825200</v>
      </c>
      <c r="E214" s="41">
        <v>825200</v>
      </c>
      <c r="F214" s="42" t="str">
        <f t="shared" si="3"/>
        <v>-</v>
      </c>
    </row>
    <row r="215" spans="1:6" ht="45">
      <c r="A215" s="12" t="s">
        <v>321</v>
      </c>
      <c r="B215" s="40" t="s">
        <v>65</v>
      </c>
      <c r="C215" s="14" t="s">
        <v>322</v>
      </c>
      <c r="D215" s="15">
        <v>825200</v>
      </c>
      <c r="E215" s="41">
        <v>825200</v>
      </c>
      <c r="F215" s="42" t="str">
        <f t="shared" si="3"/>
        <v>-</v>
      </c>
    </row>
    <row r="216" spans="1:6" ht="12.75">
      <c r="A216" s="12" t="s">
        <v>75</v>
      </c>
      <c r="B216" s="40" t="s">
        <v>65</v>
      </c>
      <c r="C216" s="14" t="s">
        <v>323</v>
      </c>
      <c r="D216" s="15">
        <v>825200</v>
      </c>
      <c r="E216" s="41">
        <v>825200</v>
      </c>
      <c r="F216" s="42" t="str">
        <f t="shared" si="3"/>
        <v>-</v>
      </c>
    </row>
    <row r="217" spans="1:6" ht="12.75">
      <c r="A217" s="12" t="s">
        <v>324</v>
      </c>
      <c r="B217" s="40" t="s">
        <v>65</v>
      </c>
      <c r="C217" s="14" t="s">
        <v>325</v>
      </c>
      <c r="D217" s="15">
        <v>825200</v>
      </c>
      <c r="E217" s="41">
        <v>825200</v>
      </c>
      <c r="F217" s="42" t="str">
        <f t="shared" si="3"/>
        <v>-</v>
      </c>
    </row>
    <row r="218" spans="1:6" ht="22.5">
      <c r="A218" s="12" t="s">
        <v>326</v>
      </c>
      <c r="B218" s="40" t="s">
        <v>65</v>
      </c>
      <c r="C218" s="14" t="s">
        <v>327</v>
      </c>
      <c r="D218" s="15">
        <v>825200</v>
      </c>
      <c r="E218" s="41">
        <v>825200</v>
      </c>
      <c r="F218" s="42" t="str">
        <f t="shared" si="3"/>
        <v>-</v>
      </c>
    </row>
    <row r="219" spans="1:6" ht="12.75">
      <c r="A219" s="28" t="s">
        <v>328</v>
      </c>
      <c r="B219" s="29" t="s">
        <v>65</v>
      </c>
      <c r="C219" s="30" t="s">
        <v>329</v>
      </c>
      <c r="D219" s="31">
        <v>825200</v>
      </c>
      <c r="E219" s="32">
        <v>825200</v>
      </c>
      <c r="F219" s="33" t="str">
        <f t="shared" si="3"/>
        <v>-</v>
      </c>
    </row>
    <row r="220" spans="1:6" ht="22.5">
      <c r="A220" s="12" t="s">
        <v>317</v>
      </c>
      <c r="B220" s="40" t="s">
        <v>65</v>
      </c>
      <c r="C220" s="14" t="s">
        <v>330</v>
      </c>
      <c r="D220" s="15">
        <v>825200</v>
      </c>
      <c r="E220" s="41">
        <v>825200</v>
      </c>
      <c r="F220" s="42" t="str">
        <f t="shared" si="3"/>
        <v>-</v>
      </c>
    </row>
    <row r="221" spans="1:6" ht="12.75">
      <c r="A221" s="12" t="s">
        <v>319</v>
      </c>
      <c r="B221" s="40" t="s">
        <v>65</v>
      </c>
      <c r="C221" s="14" t="s">
        <v>331</v>
      </c>
      <c r="D221" s="15">
        <v>825200</v>
      </c>
      <c r="E221" s="41">
        <v>825200</v>
      </c>
      <c r="F221" s="42" t="str">
        <f t="shared" si="3"/>
        <v>-</v>
      </c>
    </row>
    <row r="222" spans="1:6" ht="45">
      <c r="A222" s="12" t="s">
        <v>321</v>
      </c>
      <c r="B222" s="40" t="s">
        <v>65</v>
      </c>
      <c r="C222" s="14" t="s">
        <v>332</v>
      </c>
      <c r="D222" s="15">
        <v>825200</v>
      </c>
      <c r="E222" s="41">
        <v>825200</v>
      </c>
      <c r="F222" s="42" t="str">
        <f t="shared" si="3"/>
        <v>-</v>
      </c>
    </row>
    <row r="223" spans="1:6" ht="12.75">
      <c r="A223" s="12" t="s">
        <v>75</v>
      </c>
      <c r="B223" s="40" t="s">
        <v>65</v>
      </c>
      <c r="C223" s="14" t="s">
        <v>333</v>
      </c>
      <c r="D223" s="15">
        <v>825200</v>
      </c>
      <c r="E223" s="41">
        <v>825200</v>
      </c>
      <c r="F223" s="42" t="str">
        <f t="shared" si="3"/>
        <v>-</v>
      </c>
    </row>
    <row r="224" spans="1:6" ht="12.75">
      <c r="A224" s="28" t="s">
        <v>334</v>
      </c>
      <c r="B224" s="29" t="s">
        <v>65</v>
      </c>
      <c r="C224" s="30" t="s">
        <v>335</v>
      </c>
      <c r="D224" s="31">
        <v>14162366.04</v>
      </c>
      <c r="E224" s="32">
        <v>14162366.04</v>
      </c>
      <c r="F224" s="33" t="str">
        <f t="shared" si="3"/>
        <v>-</v>
      </c>
    </row>
    <row r="225" spans="1:6" ht="22.5">
      <c r="A225" s="12" t="s">
        <v>90</v>
      </c>
      <c r="B225" s="40" t="s">
        <v>65</v>
      </c>
      <c r="C225" s="14" t="s">
        <v>336</v>
      </c>
      <c r="D225" s="15">
        <v>2462766.04</v>
      </c>
      <c r="E225" s="41">
        <v>2462766.04</v>
      </c>
      <c r="F225" s="42" t="str">
        <f t="shared" si="3"/>
        <v>-</v>
      </c>
    </row>
    <row r="226" spans="1:6" ht="22.5">
      <c r="A226" s="12" t="s">
        <v>92</v>
      </c>
      <c r="B226" s="40" t="s">
        <v>65</v>
      </c>
      <c r="C226" s="14" t="s">
        <v>337</v>
      </c>
      <c r="D226" s="15">
        <v>2462766.04</v>
      </c>
      <c r="E226" s="41">
        <v>2462766.04</v>
      </c>
      <c r="F226" s="42" t="str">
        <f t="shared" si="3"/>
        <v>-</v>
      </c>
    </row>
    <row r="227" spans="1:6" ht="22.5">
      <c r="A227" s="12" t="s">
        <v>252</v>
      </c>
      <c r="B227" s="40" t="s">
        <v>65</v>
      </c>
      <c r="C227" s="14" t="s">
        <v>338</v>
      </c>
      <c r="D227" s="15">
        <v>2106232.42</v>
      </c>
      <c r="E227" s="41">
        <v>2106232.42</v>
      </c>
      <c r="F227" s="42" t="str">
        <f t="shared" si="3"/>
        <v>-</v>
      </c>
    </row>
    <row r="228" spans="1:6" ht="12.75">
      <c r="A228" s="12" t="s">
        <v>75</v>
      </c>
      <c r="B228" s="40" t="s">
        <v>65</v>
      </c>
      <c r="C228" s="14" t="s">
        <v>339</v>
      </c>
      <c r="D228" s="15">
        <v>2106232.42</v>
      </c>
      <c r="E228" s="41">
        <v>2106232.42</v>
      </c>
      <c r="F228" s="42" t="str">
        <f t="shared" si="3"/>
        <v>-</v>
      </c>
    </row>
    <row r="229" spans="1:6" ht="12.75">
      <c r="A229" s="12" t="s">
        <v>97</v>
      </c>
      <c r="B229" s="40" t="s">
        <v>65</v>
      </c>
      <c r="C229" s="14" t="s">
        <v>340</v>
      </c>
      <c r="D229" s="15">
        <v>2106232.42</v>
      </c>
      <c r="E229" s="41">
        <v>2106232.42</v>
      </c>
      <c r="F229" s="42" t="str">
        <f t="shared" si="3"/>
        <v>-</v>
      </c>
    </row>
    <row r="230" spans="1:6" ht="12.75">
      <c r="A230" s="12" t="s">
        <v>103</v>
      </c>
      <c r="B230" s="40" t="s">
        <v>65</v>
      </c>
      <c r="C230" s="14" t="s">
        <v>341</v>
      </c>
      <c r="D230" s="15">
        <v>2106232.42</v>
      </c>
      <c r="E230" s="41">
        <v>2106232.42</v>
      </c>
      <c r="F230" s="42" t="str">
        <f t="shared" si="3"/>
        <v>-</v>
      </c>
    </row>
    <row r="231" spans="1:6" ht="22.5">
      <c r="A231" s="12" t="s">
        <v>94</v>
      </c>
      <c r="B231" s="40" t="s">
        <v>65</v>
      </c>
      <c r="C231" s="14" t="s">
        <v>342</v>
      </c>
      <c r="D231" s="15">
        <v>356533.62</v>
      </c>
      <c r="E231" s="41">
        <v>356533.62</v>
      </c>
      <c r="F231" s="42" t="str">
        <f t="shared" si="3"/>
        <v>-</v>
      </c>
    </row>
    <row r="232" spans="1:6" ht="12.75">
      <c r="A232" s="12" t="s">
        <v>75</v>
      </c>
      <c r="B232" s="40" t="s">
        <v>65</v>
      </c>
      <c r="C232" s="14" t="s">
        <v>343</v>
      </c>
      <c r="D232" s="15">
        <v>356533.62</v>
      </c>
      <c r="E232" s="41">
        <v>356533.62</v>
      </c>
      <c r="F232" s="42" t="str">
        <f t="shared" si="3"/>
        <v>-</v>
      </c>
    </row>
    <row r="233" spans="1:6" ht="12.75">
      <c r="A233" s="12" t="s">
        <v>97</v>
      </c>
      <c r="B233" s="40" t="s">
        <v>65</v>
      </c>
      <c r="C233" s="14" t="s">
        <v>344</v>
      </c>
      <c r="D233" s="15">
        <v>356533.62</v>
      </c>
      <c r="E233" s="41">
        <v>356533.62</v>
      </c>
      <c r="F233" s="42" t="str">
        <f t="shared" si="3"/>
        <v>-</v>
      </c>
    </row>
    <row r="234" spans="1:6" ht="12.75">
      <c r="A234" s="12" t="s">
        <v>103</v>
      </c>
      <c r="B234" s="40" t="s">
        <v>65</v>
      </c>
      <c r="C234" s="14" t="s">
        <v>345</v>
      </c>
      <c r="D234" s="15">
        <v>158533.62</v>
      </c>
      <c r="E234" s="41">
        <v>158533.62</v>
      </c>
      <c r="F234" s="42" t="str">
        <f t="shared" si="3"/>
        <v>-</v>
      </c>
    </row>
    <row r="235" spans="1:6" ht="12.75">
      <c r="A235" s="12" t="s">
        <v>105</v>
      </c>
      <c r="B235" s="40" t="s">
        <v>65</v>
      </c>
      <c r="C235" s="14" t="s">
        <v>346</v>
      </c>
      <c r="D235" s="15">
        <v>198000</v>
      </c>
      <c r="E235" s="41">
        <v>198000</v>
      </c>
      <c r="F235" s="42" t="str">
        <f t="shared" si="3"/>
        <v>-</v>
      </c>
    </row>
    <row r="236" spans="1:6" ht="22.5">
      <c r="A236" s="12" t="s">
        <v>317</v>
      </c>
      <c r="B236" s="40" t="s">
        <v>65</v>
      </c>
      <c r="C236" s="14" t="s">
        <v>347</v>
      </c>
      <c r="D236" s="15">
        <v>11699600</v>
      </c>
      <c r="E236" s="41">
        <v>11699600</v>
      </c>
      <c r="F236" s="42" t="str">
        <f t="shared" si="3"/>
        <v>-</v>
      </c>
    </row>
    <row r="237" spans="1:6" ht="12.75">
      <c r="A237" s="12" t="s">
        <v>319</v>
      </c>
      <c r="B237" s="40" t="s">
        <v>65</v>
      </c>
      <c r="C237" s="14" t="s">
        <v>348</v>
      </c>
      <c r="D237" s="15">
        <v>11699600</v>
      </c>
      <c r="E237" s="41">
        <v>11699600</v>
      </c>
      <c r="F237" s="42" t="str">
        <f t="shared" si="3"/>
        <v>-</v>
      </c>
    </row>
    <row r="238" spans="1:6" ht="45">
      <c r="A238" s="12" t="s">
        <v>321</v>
      </c>
      <c r="B238" s="40" t="s">
        <v>65</v>
      </c>
      <c r="C238" s="14" t="s">
        <v>349</v>
      </c>
      <c r="D238" s="15">
        <v>10342400</v>
      </c>
      <c r="E238" s="41">
        <v>10342400</v>
      </c>
      <c r="F238" s="42" t="str">
        <f t="shared" si="3"/>
        <v>-</v>
      </c>
    </row>
    <row r="239" spans="1:6" ht="12.75">
      <c r="A239" s="12" t="s">
        <v>75</v>
      </c>
      <c r="B239" s="40" t="s">
        <v>65</v>
      </c>
      <c r="C239" s="14" t="s">
        <v>350</v>
      </c>
      <c r="D239" s="15">
        <v>10342400</v>
      </c>
      <c r="E239" s="41">
        <v>10342400</v>
      </c>
      <c r="F239" s="42" t="str">
        <f t="shared" si="3"/>
        <v>-</v>
      </c>
    </row>
    <row r="240" spans="1:6" ht="12.75">
      <c r="A240" s="12" t="s">
        <v>324</v>
      </c>
      <c r="B240" s="40" t="s">
        <v>65</v>
      </c>
      <c r="C240" s="14" t="s">
        <v>351</v>
      </c>
      <c r="D240" s="15">
        <v>10342400</v>
      </c>
      <c r="E240" s="41">
        <v>10342400</v>
      </c>
      <c r="F240" s="42" t="str">
        <f t="shared" si="3"/>
        <v>-</v>
      </c>
    </row>
    <row r="241" spans="1:6" ht="22.5">
      <c r="A241" s="12" t="s">
        <v>326</v>
      </c>
      <c r="B241" s="40" t="s">
        <v>65</v>
      </c>
      <c r="C241" s="14" t="s">
        <v>352</v>
      </c>
      <c r="D241" s="15">
        <v>10342400</v>
      </c>
      <c r="E241" s="41">
        <v>10342400</v>
      </c>
      <c r="F241" s="42" t="str">
        <f t="shared" si="3"/>
        <v>-</v>
      </c>
    </row>
    <row r="242" spans="1:6" ht="12.75">
      <c r="A242" s="12" t="s">
        <v>353</v>
      </c>
      <c r="B242" s="40" t="s">
        <v>65</v>
      </c>
      <c r="C242" s="14" t="s">
        <v>354</v>
      </c>
      <c r="D242" s="15">
        <v>1357200</v>
      </c>
      <c r="E242" s="41">
        <v>1357200</v>
      </c>
      <c r="F242" s="42" t="str">
        <f t="shared" si="3"/>
        <v>-</v>
      </c>
    </row>
    <row r="243" spans="1:6" ht="12.75">
      <c r="A243" s="12" t="s">
        <v>75</v>
      </c>
      <c r="B243" s="40" t="s">
        <v>65</v>
      </c>
      <c r="C243" s="14" t="s">
        <v>355</v>
      </c>
      <c r="D243" s="15">
        <v>1357200</v>
      </c>
      <c r="E243" s="41">
        <v>1357200</v>
      </c>
      <c r="F243" s="42" t="str">
        <f t="shared" si="3"/>
        <v>-</v>
      </c>
    </row>
    <row r="244" spans="1:6" ht="12.75">
      <c r="A244" s="12" t="s">
        <v>324</v>
      </c>
      <c r="B244" s="40" t="s">
        <v>65</v>
      </c>
      <c r="C244" s="14" t="s">
        <v>356</v>
      </c>
      <c r="D244" s="15">
        <v>1357200</v>
      </c>
      <c r="E244" s="41">
        <v>1357200</v>
      </c>
      <c r="F244" s="42" t="str">
        <f t="shared" si="3"/>
        <v>-</v>
      </c>
    </row>
    <row r="245" spans="1:6" ht="22.5">
      <c r="A245" s="12" t="s">
        <v>326</v>
      </c>
      <c r="B245" s="40" t="s">
        <v>65</v>
      </c>
      <c r="C245" s="14" t="s">
        <v>357</v>
      </c>
      <c r="D245" s="15">
        <v>1357200</v>
      </c>
      <c r="E245" s="41">
        <v>1357200</v>
      </c>
      <c r="F245" s="42" t="str">
        <f t="shared" si="3"/>
        <v>-</v>
      </c>
    </row>
    <row r="246" spans="1:6" ht="12.75">
      <c r="A246" s="28" t="s">
        <v>358</v>
      </c>
      <c r="B246" s="29" t="s">
        <v>65</v>
      </c>
      <c r="C246" s="30" t="s">
        <v>359</v>
      </c>
      <c r="D246" s="31">
        <v>14162366.04</v>
      </c>
      <c r="E246" s="32">
        <v>14162366.04</v>
      </c>
      <c r="F246" s="33" t="str">
        <f t="shared" si="3"/>
        <v>-</v>
      </c>
    </row>
    <row r="247" spans="1:6" ht="22.5">
      <c r="A247" s="12" t="s">
        <v>90</v>
      </c>
      <c r="B247" s="40" t="s">
        <v>65</v>
      </c>
      <c r="C247" s="14" t="s">
        <v>360</v>
      </c>
      <c r="D247" s="15">
        <v>2462766.04</v>
      </c>
      <c r="E247" s="41">
        <v>2462766.04</v>
      </c>
      <c r="F247" s="42" t="str">
        <f t="shared" si="3"/>
        <v>-</v>
      </c>
    </row>
    <row r="248" spans="1:6" ht="22.5">
      <c r="A248" s="12" t="s">
        <v>92</v>
      </c>
      <c r="B248" s="40" t="s">
        <v>65</v>
      </c>
      <c r="C248" s="14" t="s">
        <v>361</v>
      </c>
      <c r="D248" s="15">
        <v>2462766.04</v>
      </c>
      <c r="E248" s="41">
        <v>2462766.04</v>
      </c>
      <c r="F248" s="42" t="str">
        <f t="shared" si="3"/>
        <v>-</v>
      </c>
    </row>
    <row r="249" spans="1:6" ht="22.5">
      <c r="A249" s="12" t="s">
        <v>252</v>
      </c>
      <c r="B249" s="40" t="s">
        <v>65</v>
      </c>
      <c r="C249" s="14" t="s">
        <v>362</v>
      </c>
      <c r="D249" s="15">
        <v>2106232.42</v>
      </c>
      <c r="E249" s="41">
        <v>2106232.42</v>
      </c>
      <c r="F249" s="42" t="str">
        <f t="shared" si="3"/>
        <v>-</v>
      </c>
    </row>
    <row r="250" spans="1:6" ht="12.75">
      <c r="A250" s="12" t="s">
        <v>75</v>
      </c>
      <c r="B250" s="40" t="s">
        <v>65</v>
      </c>
      <c r="C250" s="14" t="s">
        <v>363</v>
      </c>
      <c r="D250" s="15">
        <v>2106232.42</v>
      </c>
      <c r="E250" s="41">
        <v>2106232.42</v>
      </c>
      <c r="F250" s="42" t="str">
        <f t="shared" si="3"/>
        <v>-</v>
      </c>
    </row>
    <row r="251" spans="1:6" ht="22.5">
      <c r="A251" s="12" t="s">
        <v>94</v>
      </c>
      <c r="B251" s="40" t="s">
        <v>65</v>
      </c>
      <c r="C251" s="14" t="s">
        <v>364</v>
      </c>
      <c r="D251" s="15">
        <v>356533.62</v>
      </c>
      <c r="E251" s="41">
        <v>356533.62</v>
      </c>
      <c r="F251" s="42" t="str">
        <f t="shared" si="3"/>
        <v>-</v>
      </c>
    </row>
    <row r="252" spans="1:6" ht="12.75">
      <c r="A252" s="12" t="s">
        <v>75</v>
      </c>
      <c r="B252" s="40" t="s">
        <v>65</v>
      </c>
      <c r="C252" s="14" t="s">
        <v>365</v>
      </c>
      <c r="D252" s="15">
        <v>356533.62</v>
      </c>
      <c r="E252" s="41">
        <v>356533.62</v>
      </c>
      <c r="F252" s="42" t="str">
        <f t="shared" si="3"/>
        <v>-</v>
      </c>
    </row>
    <row r="253" spans="1:6" ht="22.5">
      <c r="A253" s="12" t="s">
        <v>317</v>
      </c>
      <c r="B253" s="40" t="s">
        <v>65</v>
      </c>
      <c r="C253" s="14" t="s">
        <v>366</v>
      </c>
      <c r="D253" s="15">
        <v>11699600</v>
      </c>
      <c r="E253" s="41">
        <v>11699600</v>
      </c>
      <c r="F253" s="42" t="str">
        <f t="shared" si="3"/>
        <v>-</v>
      </c>
    </row>
    <row r="254" spans="1:6" ht="12.75">
      <c r="A254" s="12" t="s">
        <v>319</v>
      </c>
      <c r="B254" s="40" t="s">
        <v>65</v>
      </c>
      <c r="C254" s="14" t="s">
        <v>367</v>
      </c>
      <c r="D254" s="15">
        <v>11699600</v>
      </c>
      <c r="E254" s="41">
        <v>11699600</v>
      </c>
      <c r="F254" s="42" t="str">
        <f t="shared" si="3"/>
        <v>-</v>
      </c>
    </row>
    <row r="255" spans="1:6" ht="45">
      <c r="A255" s="12" t="s">
        <v>321</v>
      </c>
      <c r="B255" s="40" t="s">
        <v>65</v>
      </c>
      <c r="C255" s="14" t="s">
        <v>368</v>
      </c>
      <c r="D255" s="15">
        <v>10342400</v>
      </c>
      <c r="E255" s="41">
        <v>10342400</v>
      </c>
      <c r="F255" s="42" t="str">
        <f t="shared" si="3"/>
        <v>-</v>
      </c>
    </row>
    <row r="256" spans="1:6" ht="12.75">
      <c r="A256" s="12" t="s">
        <v>75</v>
      </c>
      <c r="B256" s="40" t="s">
        <v>65</v>
      </c>
      <c r="C256" s="14" t="s">
        <v>369</v>
      </c>
      <c r="D256" s="15">
        <v>10342400</v>
      </c>
      <c r="E256" s="41">
        <v>10342400</v>
      </c>
      <c r="F256" s="42" t="str">
        <f t="shared" si="3"/>
        <v>-</v>
      </c>
    </row>
    <row r="257" spans="1:6" ht="12.75">
      <c r="A257" s="12" t="s">
        <v>353</v>
      </c>
      <c r="B257" s="40" t="s">
        <v>65</v>
      </c>
      <c r="C257" s="14" t="s">
        <v>370</v>
      </c>
      <c r="D257" s="15">
        <v>1357200</v>
      </c>
      <c r="E257" s="41">
        <v>1357200</v>
      </c>
      <c r="F257" s="42" t="str">
        <f t="shared" si="3"/>
        <v>-</v>
      </c>
    </row>
    <row r="258" spans="1:6" ht="12.75">
      <c r="A258" s="12" t="s">
        <v>75</v>
      </c>
      <c r="B258" s="40" t="s">
        <v>65</v>
      </c>
      <c r="C258" s="14" t="s">
        <v>371</v>
      </c>
      <c r="D258" s="15">
        <v>1357200</v>
      </c>
      <c r="E258" s="41">
        <v>1357200</v>
      </c>
      <c r="F258" s="42" t="str">
        <f t="shared" si="3"/>
        <v>-</v>
      </c>
    </row>
    <row r="259" spans="1:6" ht="12.75">
      <c r="A259" s="28" t="s">
        <v>372</v>
      </c>
      <c r="B259" s="29" t="s">
        <v>65</v>
      </c>
      <c r="C259" s="30" t="s">
        <v>373</v>
      </c>
      <c r="D259" s="31">
        <v>106376</v>
      </c>
      <c r="E259" s="32">
        <v>106376</v>
      </c>
      <c r="F259" s="33" t="str">
        <f t="shared" si="3"/>
        <v>-</v>
      </c>
    </row>
    <row r="260" spans="1:6" ht="12.75">
      <c r="A260" s="12" t="s">
        <v>113</v>
      </c>
      <c r="B260" s="40" t="s">
        <v>65</v>
      </c>
      <c r="C260" s="14" t="s">
        <v>374</v>
      </c>
      <c r="D260" s="15">
        <v>106376</v>
      </c>
      <c r="E260" s="41">
        <v>106376</v>
      </c>
      <c r="F260" s="42" t="str">
        <f t="shared" si="3"/>
        <v>-</v>
      </c>
    </row>
    <row r="261" spans="1:6" ht="12.75">
      <c r="A261" s="12" t="s">
        <v>58</v>
      </c>
      <c r="B261" s="40" t="s">
        <v>65</v>
      </c>
      <c r="C261" s="14" t="s">
        <v>375</v>
      </c>
      <c r="D261" s="15">
        <v>106376</v>
      </c>
      <c r="E261" s="41">
        <v>106376</v>
      </c>
      <c r="F261" s="42" t="str">
        <f t="shared" si="3"/>
        <v>-</v>
      </c>
    </row>
    <row r="262" spans="1:6" ht="12.75">
      <c r="A262" s="12" t="s">
        <v>75</v>
      </c>
      <c r="B262" s="40" t="s">
        <v>65</v>
      </c>
      <c r="C262" s="14" t="s">
        <v>376</v>
      </c>
      <c r="D262" s="15">
        <v>106376</v>
      </c>
      <c r="E262" s="41">
        <v>106376</v>
      </c>
      <c r="F262" s="42" t="str">
        <f t="shared" si="3"/>
        <v>-</v>
      </c>
    </row>
    <row r="263" spans="1:6" ht="12.75">
      <c r="A263" s="12" t="s">
        <v>117</v>
      </c>
      <c r="B263" s="40" t="s">
        <v>65</v>
      </c>
      <c r="C263" s="14" t="s">
        <v>377</v>
      </c>
      <c r="D263" s="15">
        <v>106376</v>
      </c>
      <c r="E263" s="41">
        <v>106376</v>
      </c>
      <c r="F263" s="42" t="str">
        <f t="shared" si="3"/>
        <v>-</v>
      </c>
    </row>
    <row r="264" spans="1:6" ht="22.5">
      <c r="A264" s="12" t="s">
        <v>119</v>
      </c>
      <c r="B264" s="40" t="s">
        <v>65</v>
      </c>
      <c r="C264" s="14" t="s">
        <v>378</v>
      </c>
      <c r="D264" s="15">
        <v>106376</v>
      </c>
      <c r="E264" s="41">
        <v>106376</v>
      </c>
      <c r="F264" s="42" t="str">
        <f t="shared" si="3"/>
        <v>-</v>
      </c>
    </row>
    <row r="265" spans="1:6" ht="12.75">
      <c r="A265" s="28" t="s">
        <v>379</v>
      </c>
      <c r="B265" s="29" t="s">
        <v>65</v>
      </c>
      <c r="C265" s="30" t="s">
        <v>380</v>
      </c>
      <c r="D265" s="31">
        <v>106376</v>
      </c>
      <c r="E265" s="32">
        <v>106376</v>
      </c>
      <c r="F265" s="33" t="str">
        <f t="shared" si="3"/>
        <v>-</v>
      </c>
    </row>
    <row r="266" spans="1:6" ht="12.75">
      <c r="A266" s="12" t="s">
        <v>113</v>
      </c>
      <c r="B266" s="40" t="s">
        <v>65</v>
      </c>
      <c r="C266" s="14" t="s">
        <v>381</v>
      </c>
      <c r="D266" s="15">
        <v>106376</v>
      </c>
      <c r="E266" s="41">
        <v>106376</v>
      </c>
      <c r="F266" s="42" t="str">
        <f t="shared" si="3"/>
        <v>-</v>
      </c>
    </row>
    <row r="267" spans="1:6" ht="12.75">
      <c r="A267" s="12" t="s">
        <v>58</v>
      </c>
      <c r="B267" s="40" t="s">
        <v>65</v>
      </c>
      <c r="C267" s="14" t="s">
        <v>382</v>
      </c>
      <c r="D267" s="15">
        <v>106376</v>
      </c>
      <c r="E267" s="41">
        <v>106376</v>
      </c>
      <c r="F267" s="42" t="str">
        <f t="shared" si="3"/>
        <v>-</v>
      </c>
    </row>
    <row r="268" spans="1:6" ht="12.75">
      <c r="A268" s="12" t="s">
        <v>75</v>
      </c>
      <c r="B268" s="40" t="s">
        <v>65</v>
      </c>
      <c r="C268" s="14" t="s">
        <v>383</v>
      </c>
      <c r="D268" s="15">
        <v>106376</v>
      </c>
      <c r="E268" s="41">
        <v>106376</v>
      </c>
      <c r="F268" s="42" t="str">
        <f t="shared" si="3"/>
        <v>-</v>
      </c>
    </row>
    <row r="269" spans="1:6" ht="12.75">
      <c r="A269" s="28" t="s">
        <v>384</v>
      </c>
      <c r="B269" s="29" t="s">
        <v>65</v>
      </c>
      <c r="C269" s="30" t="s">
        <v>385</v>
      </c>
      <c r="D269" s="31">
        <v>687599</v>
      </c>
      <c r="E269" s="32">
        <v>687599</v>
      </c>
      <c r="F269" s="33" t="str">
        <f t="shared" si="3"/>
        <v>-</v>
      </c>
    </row>
    <row r="270" spans="1:6" ht="33.75">
      <c r="A270" s="12" t="s">
        <v>266</v>
      </c>
      <c r="B270" s="40" t="s">
        <v>65</v>
      </c>
      <c r="C270" s="14" t="s">
        <v>386</v>
      </c>
      <c r="D270" s="15">
        <v>304999</v>
      </c>
      <c r="E270" s="41">
        <v>304999</v>
      </c>
      <c r="F270" s="42" t="str">
        <f t="shared" si="3"/>
        <v>-</v>
      </c>
    </row>
    <row r="271" spans="1:6" ht="12.75">
      <c r="A271" s="12" t="s">
        <v>268</v>
      </c>
      <c r="B271" s="40" t="s">
        <v>65</v>
      </c>
      <c r="C271" s="14" t="s">
        <v>387</v>
      </c>
      <c r="D271" s="15">
        <v>304999</v>
      </c>
      <c r="E271" s="41">
        <v>304999</v>
      </c>
      <c r="F271" s="42" t="str">
        <f aca="true" t="shared" si="4" ref="F271:F290">IF(OR(D271="-",E271=D271),"-",D271-IF(E271="-",0,E271))</f>
        <v>-</v>
      </c>
    </row>
    <row r="272" spans="1:6" ht="33.75">
      <c r="A272" s="12" t="s">
        <v>270</v>
      </c>
      <c r="B272" s="40" t="s">
        <v>65</v>
      </c>
      <c r="C272" s="14" t="s">
        <v>388</v>
      </c>
      <c r="D272" s="15">
        <v>304999</v>
      </c>
      <c r="E272" s="41">
        <v>304999</v>
      </c>
      <c r="F272" s="42" t="str">
        <f t="shared" si="4"/>
        <v>-</v>
      </c>
    </row>
    <row r="273" spans="1:6" ht="12.75">
      <c r="A273" s="12" t="s">
        <v>75</v>
      </c>
      <c r="B273" s="40" t="s">
        <v>65</v>
      </c>
      <c r="C273" s="14" t="s">
        <v>389</v>
      </c>
      <c r="D273" s="15">
        <v>304999</v>
      </c>
      <c r="E273" s="41">
        <v>304999</v>
      </c>
      <c r="F273" s="42" t="str">
        <f t="shared" si="4"/>
        <v>-</v>
      </c>
    </row>
    <row r="274" spans="1:6" ht="12.75">
      <c r="A274" s="12" t="s">
        <v>97</v>
      </c>
      <c r="B274" s="40" t="s">
        <v>65</v>
      </c>
      <c r="C274" s="14" t="s">
        <v>390</v>
      </c>
      <c r="D274" s="15">
        <v>304999</v>
      </c>
      <c r="E274" s="41">
        <v>304999</v>
      </c>
      <c r="F274" s="42" t="str">
        <f t="shared" si="4"/>
        <v>-</v>
      </c>
    </row>
    <row r="275" spans="1:6" ht="12.75">
      <c r="A275" s="12" t="s">
        <v>105</v>
      </c>
      <c r="B275" s="40" t="s">
        <v>65</v>
      </c>
      <c r="C275" s="14" t="s">
        <v>391</v>
      </c>
      <c r="D275" s="15">
        <v>304999</v>
      </c>
      <c r="E275" s="41">
        <v>304999</v>
      </c>
      <c r="F275" s="42" t="str">
        <f t="shared" si="4"/>
        <v>-</v>
      </c>
    </row>
    <row r="276" spans="1:6" ht="22.5">
      <c r="A276" s="12" t="s">
        <v>317</v>
      </c>
      <c r="B276" s="40" t="s">
        <v>65</v>
      </c>
      <c r="C276" s="14" t="s">
        <v>392</v>
      </c>
      <c r="D276" s="15">
        <v>382600</v>
      </c>
      <c r="E276" s="41">
        <v>382600</v>
      </c>
      <c r="F276" s="42" t="str">
        <f t="shared" si="4"/>
        <v>-</v>
      </c>
    </row>
    <row r="277" spans="1:6" ht="12.75">
      <c r="A277" s="12" t="s">
        <v>319</v>
      </c>
      <c r="B277" s="40" t="s">
        <v>65</v>
      </c>
      <c r="C277" s="14" t="s">
        <v>393</v>
      </c>
      <c r="D277" s="15">
        <v>382600</v>
      </c>
      <c r="E277" s="41">
        <v>382600</v>
      </c>
      <c r="F277" s="42" t="str">
        <f t="shared" si="4"/>
        <v>-</v>
      </c>
    </row>
    <row r="278" spans="1:6" ht="45">
      <c r="A278" s="12" t="s">
        <v>321</v>
      </c>
      <c r="B278" s="40" t="s">
        <v>65</v>
      </c>
      <c r="C278" s="14" t="s">
        <v>394</v>
      </c>
      <c r="D278" s="15">
        <v>382600</v>
      </c>
      <c r="E278" s="41">
        <v>382600</v>
      </c>
      <c r="F278" s="42" t="str">
        <f t="shared" si="4"/>
        <v>-</v>
      </c>
    </row>
    <row r="279" spans="1:6" ht="12.75">
      <c r="A279" s="12" t="s">
        <v>75</v>
      </c>
      <c r="B279" s="40" t="s">
        <v>65</v>
      </c>
      <c r="C279" s="14" t="s">
        <v>395</v>
      </c>
      <c r="D279" s="15">
        <v>382600</v>
      </c>
      <c r="E279" s="41">
        <v>382600</v>
      </c>
      <c r="F279" s="42" t="str">
        <f t="shared" si="4"/>
        <v>-</v>
      </c>
    </row>
    <row r="280" spans="1:6" ht="12.75">
      <c r="A280" s="12" t="s">
        <v>324</v>
      </c>
      <c r="B280" s="40" t="s">
        <v>65</v>
      </c>
      <c r="C280" s="14" t="s">
        <v>396</v>
      </c>
      <c r="D280" s="15">
        <v>382600</v>
      </c>
      <c r="E280" s="41">
        <v>382600</v>
      </c>
      <c r="F280" s="42" t="str">
        <f t="shared" si="4"/>
        <v>-</v>
      </c>
    </row>
    <row r="281" spans="1:6" ht="22.5">
      <c r="A281" s="12" t="s">
        <v>326</v>
      </c>
      <c r="B281" s="40" t="s">
        <v>65</v>
      </c>
      <c r="C281" s="14" t="s">
        <v>397</v>
      </c>
      <c r="D281" s="15">
        <v>382600</v>
      </c>
      <c r="E281" s="41">
        <v>382600</v>
      </c>
      <c r="F281" s="42" t="str">
        <f t="shared" si="4"/>
        <v>-</v>
      </c>
    </row>
    <row r="282" spans="1:6" ht="12.75">
      <c r="A282" s="28" t="s">
        <v>398</v>
      </c>
      <c r="B282" s="29" t="s">
        <v>65</v>
      </c>
      <c r="C282" s="30" t="s">
        <v>399</v>
      </c>
      <c r="D282" s="31">
        <v>687599</v>
      </c>
      <c r="E282" s="32">
        <v>687599</v>
      </c>
      <c r="F282" s="33" t="str">
        <f t="shared" si="4"/>
        <v>-</v>
      </c>
    </row>
    <row r="283" spans="1:6" ht="33.75">
      <c r="A283" s="12" t="s">
        <v>266</v>
      </c>
      <c r="B283" s="40" t="s">
        <v>65</v>
      </c>
      <c r="C283" s="14" t="s">
        <v>400</v>
      </c>
      <c r="D283" s="15">
        <v>304999</v>
      </c>
      <c r="E283" s="41">
        <v>304999</v>
      </c>
      <c r="F283" s="42" t="str">
        <f t="shared" si="4"/>
        <v>-</v>
      </c>
    </row>
    <row r="284" spans="1:6" ht="12.75">
      <c r="A284" s="12" t="s">
        <v>268</v>
      </c>
      <c r="B284" s="40" t="s">
        <v>65</v>
      </c>
      <c r="C284" s="14" t="s">
        <v>401</v>
      </c>
      <c r="D284" s="15">
        <v>304999</v>
      </c>
      <c r="E284" s="41">
        <v>304999</v>
      </c>
      <c r="F284" s="42" t="str">
        <f t="shared" si="4"/>
        <v>-</v>
      </c>
    </row>
    <row r="285" spans="1:6" ht="33.75">
      <c r="A285" s="12" t="s">
        <v>270</v>
      </c>
      <c r="B285" s="40" t="s">
        <v>65</v>
      </c>
      <c r="C285" s="14" t="s">
        <v>402</v>
      </c>
      <c r="D285" s="15">
        <v>304999</v>
      </c>
      <c r="E285" s="41">
        <v>304999</v>
      </c>
      <c r="F285" s="42" t="str">
        <f t="shared" si="4"/>
        <v>-</v>
      </c>
    </row>
    <row r="286" spans="1:6" ht="12.75">
      <c r="A286" s="12" t="s">
        <v>75</v>
      </c>
      <c r="B286" s="40" t="s">
        <v>65</v>
      </c>
      <c r="C286" s="14" t="s">
        <v>403</v>
      </c>
      <c r="D286" s="15">
        <v>304999</v>
      </c>
      <c r="E286" s="41">
        <v>304999</v>
      </c>
      <c r="F286" s="42" t="str">
        <f t="shared" si="4"/>
        <v>-</v>
      </c>
    </row>
    <row r="287" spans="1:6" ht="22.5">
      <c r="A287" s="12" t="s">
        <v>317</v>
      </c>
      <c r="B287" s="40" t="s">
        <v>65</v>
      </c>
      <c r="C287" s="14" t="s">
        <v>404</v>
      </c>
      <c r="D287" s="15">
        <v>382600</v>
      </c>
      <c r="E287" s="41">
        <v>382600</v>
      </c>
      <c r="F287" s="42" t="str">
        <f t="shared" si="4"/>
        <v>-</v>
      </c>
    </row>
    <row r="288" spans="1:6" ht="12.75">
      <c r="A288" s="12" t="s">
        <v>319</v>
      </c>
      <c r="B288" s="40" t="s">
        <v>65</v>
      </c>
      <c r="C288" s="14" t="s">
        <v>405</v>
      </c>
      <c r="D288" s="15">
        <v>382600</v>
      </c>
      <c r="E288" s="41">
        <v>382600</v>
      </c>
      <c r="F288" s="42" t="str">
        <f t="shared" si="4"/>
        <v>-</v>
      </c>
    </row>
    <row r="289" spans="1:6" ht="45">
      <c r="A289" s="12" t="s">
        <v>321</v>
      </c>
      <c r="B289" s="40" t="s">
        <v>65</v>
      </c>
      <c r="C289" s="14" t="s">
        <v>406</v>
      </c>
      <c r="D289" s="15">
        <v>382600</v>
      </c>
      <c r="E289" s="41">
        <v>382600</v>
      </c>
      <c r="F289" s="42" t="str">
        <f t="shared" si="4"/>
        <v>-</v>
      </c>
    </row>
    <row r="290" spans="1:6" ht="12.75">
      <c r="A290" s="12" t="s">
        <v>75</v>
      </c>
      <c r="B290" s="40" t="s">
        <v>65</v>
      </c>
      <c r="C290" s="14" t="s">
        <v>407</v>
      </c>
      <c r="D290" s="15">
        <v>382600</v>
      </c>
      <c r="E290" s="41">
        <v>382600</v>
      </c>
      <c r="F290" s="42" t="str">
        <f t="shared" si="4"/>
        <v>-</v>
      </c>
    </row>
    <row r="291" spans="1:6" ht="9" customHeight="1">
      <c r="A291" s="43"/>
      <c r="B291" s="44"/>
      <c r="C291" s="45"/>
      <c r="D291" s="46"/>
      <c r="E291" s="44"/>
      <c r="F291" s="44"/>
    </row>
    <row r="292" spans="1:6" ht="13.5" customHeight="1">
      <c r="A292" s="47" t="s">
        <v>408</v>
      </c>
      <c r="B292" s="48" t="s">
        <v>409</v>
      </c>
      <c r="C292" s="49" t="s">
        <v>66</v>
      </c>
      <c r="D292" s="50">
        <v>3579040.18</v>
      </c>
      <c r="E292" s="50">
        <v>3391966.17</v>
      </c>
      <c r="F292" s="51" t="s">
        <v>410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24.28125" style="0" customWidth="1"/>
    <col min="4" max="6" width="18.7109375" style="0" customWidth="1"/>
  </cols>
  <sheetData>
    <row r="1" spans="1:6" ht="10.5" customHeight="1">
      <c r="A1" s="233" t="s">
        <v>411</v>
      </c>
      <c r="B1" s="233"/>
      <c r="C1" s="233"/>
      <c r="D1" s="233"/>
      <c r="E1" s="233"/>
      <c r="F1" s="233"/>
    </row>
    <row r="2" spans="1:6" ht="12.75" customHeight="1">
      <c r="A2" s="221" t="s">
        <v>412</v>
      </c>
      <c r="B2" s="221"/>
      <c r="C2" s="221"/>
      <c r="D2" s="221"/>
      <c r="E2" s="221"/>
      <c r="F2" s="221"/>
    </row>
    <row r="3" spans="1:6" ht="9" customHeight="1">
      <c r="A3" s="2"/>
      <c r="B3" s="52"/>
      <c r="C3" s="20"/>
      <c r="D3" s="3"/>
      <c r="E3" s="3"/>
      <c r="F3" s="20"/>
    </row>
    <row r="4" spans="1:6" ht="13.5" customHeight="1">
      <c r="A4" s="234" t="s">
        <v>16</v>
      </c>
      <c r="B4" s="225" t="s">
        <v>17</v>
      </c>
      <c r="C4" s="219" t="s">
        <v>413</v>
      </c>
      <c r="D4" s="228" t="s">
        <v>19</v>
      </c>
      <c r="E4" s="228" t="s">
        <v>20</v>
      </c>
      <c r="F4" s="217" t="s">
        <v>21</v>
      </c>
    </row>
    <row r="5" spans="1:6" ht="4.5" customHeight="1">
      <c r="A5" s="235"/>
      <c r="B5" s="226"/>
      <c r="C5" s="220"/>
      <c r="D5" s="229"/>
      <c r="E5" s="229"/>
      <c r="F5" s="218"/>
    </row>
    <row r="6" spans="1:6" ht="6" customHeight="1">
      <c r="A6" s="235"/>
      <c r="B6" s="226"/>
      <c r="C6" s="220"/>
      <c r="D6" s="229"/>
      <c r="E6" s="229"/>
      <c r="F6" s="218"/>
    </row>
    <row r="7" spans="1:6" ht="4.5" customHeight="1">
      <c r="A7" s="235"/>
      <c r="B7" s="226"/>
      <c r="C7" s="220"/>
      <c r="D7" s="229"/>
      <c r="E7" s="229"/>
      <c r="F7" s="218"/>
    </row>
    <row r="8" spans="1:6" ht="6" customHeight="1">
      <c r="A8" s="235"/>
      <c r="B8" s="226"/>
      <c r="C8" s="220"/>
      <c r="D8" s="229"/>
      <c r="E8" s="229"/>
      <c r="F8" s="218"/>
    </row>
    <row r="9" spans="1:6" ht="6" customHeight="1">
      <c r="A9" s="235"/>
      <c r="B9" s="226"/>
      <c r="C9" s="220"/>
      <c r="D9" s="229"/>
      <c r="E9" s="229"/>
      <c r="F9" s="218"/>
    </row>
    <row r="10" spans="1:6" ht="18" customHeight="1">
      <c r="A10" s="236"/>
      <c r="B10" s="227"/>
      <c r="C10" s="237"/>
      <c r="D10" s="230"/>
      <c r="E10" s="230"/>
      <c r="F10" s="238"/>
    </row>
    <row r="11" spans="1:6" ht="13.5" customHeight="1">
      <c r="A11" s="7">
        <v>1</v>
      </c>
      <c r="B11" s="8">
        <v>2</v>
      </c>
      <c r="C11" s="9">
        <v>3</v>
      </c>
      <c r="D11" s="10" t="s">
        <v>22</v>
      </c>
      <c r="E11" s="27" t="s">
        <v>23</v>
      </c>
      <c r="F11" s="11" t="s">
        <v>24</v>
      </c>
    </row>
    <row r="12" spans="1:6" ht="22.5">
      <c r="A12" s="53" t="s">
        <v>414</v>
      </c>
      <c r="B12" s="54" t="s">
        <v>415</v>
      </c>
      <c r="C12" s="55" t="s">
        <v>66</v>
      </c>
      <c r="D12" s="56">
        <v>1616843.5</v>
      </c>
      <c r="E12" s="56">
        <v>-3743485.46</v>
      </c>
      <c r="F12" s="57">
        <v>5360328.96</v>
      </c>
    </row>
    <row r="13" spans="1:6" ht="12.75">
      <c r="A13" s="58" t="s">
        <v>28</v>
      </c>
      <c r="B13" s="59"/>
      <c r="C13" s="60"/>
      <c r="D13" s="61"/>
      <c r="E13" s="61"/>
      <c r="F13" s="62"/>
    </row>
    <row r="14" spans="1:6" ht="22.5">
      <c r="A14" s="28" t="s">
        <v>416</v>
      </c>
      <c r="B14" s="63" t="s">
        <v>417</v>
      </c>
      <c r="C14" s="64" t="s">
        <v>66</v>
      </c>
      <c r="D14" s="31" t="s">
        <v>30</v>
      </c>
      <c r="E14" s="31" t="s">
        <v>30</v>
      </c>
      <c r="F14" s="33" t="s">
        <v>30</v>
      </c>
    </row>
    <row r="15" spans="1:6" ht="12.75">
      <c r="A15" s="58" t="s">
        <v>418</v>
      </c>
      <c r="B15" s="59"/>
      <c r="C15" s="60"/>
      <c r="D15" s="61"/>
      <c r="E15" s="61"/>
      <c r="F15" s="62"/>
    </row>
    <row r="16" spans="1:6" ht="33.75">
      <c r="A16" s="16" t="s">
        <v>419</v>
      </c>
      <c r="B16" s="17" t="s">
        <v>417</v>
      </c>
      <c r="C16" s="65" t="s">
        <v>420</v>
      </c>
      <c r="D16" s="18">
        <v>2000000</v>
      </c>
      <c r="E16" s="18" t="s">
        <v>30</v>
      </c>
      <c r="F16" s="19">
        <v>2000000</v>
      </c>
    </row>
    <row r="17" spans="1:6" ht="33.75">
      <c r="A17" s="12" t="s">
        <v>419</v>
      </c>
      <c r="B17" s="13" t="s">
        <v>417</v>
      </c>
      <c r="C17" s="66" t="s">
        <v>421</v>
      </c>
      <c r="D17" s="15">
        <v>-2000000</v>
      </c>
      <c r="E17" s="15" t="s">
        <v>30</v>
      </c>
      <c r="F17" s="42">
        <v>-2000000</v>
      </c>
    </row>
    <row r="18" spans="1:6" ht="12.75">
      <c r="A18" s="28" t="s">
        <v>422</v>
      </c>
      <c r="B18" s="63" t="s">
        <v>423</v>
      </c>
      <c r="C18" s="64" t="s">
        <v>66</v>
      </c>
      <c r="D18" s="31" t="s">
        <v>30</v>
      </c>
      <c r="E18" s="31" t="s">
        <v>30</v>
      </c>
      <c r="F18" s="33" t="s">
        <v>30</v>
      </c>
    </row>
    <row r="19" spans="1:6" ht="12.75">
      <c r="A19" s="53" t="s">
        <v>424</v>
      </c>
      <c r="B19" s="54" t="s">
        <v>425</v>
      </c>
      <c r="C19" s="55" t="s">
        <v>426</v>
      </c>
      <c r="D19" s="56">
        <v>1616843.5</v>
      </c>
      <c r="E19" s="56">
        <v>-3743485.46</v>
      </c>
      <c r="F19" s="57">
        <v>5360328.96</v>
      </c>
    </row>
    <row r="20" spans="1:6" ht="22.5">
      <c r="A20" s="53" t="s">
        <v>427</v>
      </c>
      <c r="B20" s="54" t="s">
        <v>425</v>
      </c>
      <c r="C20" s="55" t="s">
        <v>428</v>
      </c>
      <c r="D20" s="56">
        <v>1616843.5</v>
      </c>
      <c r="E20" s="56">
        <v>-3743485.46</v>
      </c>
      <c r="F20" s="57">
        <v>5360328.96</v>
      </c>
    </row>
    <row r="21" spans="1:6" ht="45">
      <c r="A21" s="53" t="s">
        <v>429</v>
      </c>
      <c r="B21" s="54" t="s">
        <v>425</v>
      </c>
      <c r="C21" s="55" t="s">
        <v>430</v>
      </c>
      <c r="D21" s="56" t="s">
        <v>30</v>
      </c>
      <c r="E21" s="56" t="s">
        <v>30</v>
      </c>
      <c r="F21" s="57" t="s">
        <v>30</v>
      </c>
    </row>
    <row r="22" spans="1:6" ht="12.75">
      <c r="A22" s="53" t="s">
        <v>431</v>
      </c>
      <c r="B22" s="54" t="s">
        <v>432</v>
      </c>
      <c r="C22" s="55" t="s">
        <v>433</v>
      </c>
      <c r="D22" s="56">
        <v>-62238175.65</v>
      </c>
      <c r="E22" s="56">
        <v>-60970603.78</v>
      </c>
      <c r="F22" s="57" t="s">
        <v>410</v>
      </c>
    </row>
    <row r="23" spans="1:6" ht="22.5">
      <c r="A23" s="53" t="s">
        <v>434</v>
      </c>
      <c r="B23" s="54" t="s">
        <v>432</v>
      </c>
      <c r="C23" s="55" t="s">
        <v>435</v>
      </c>
      <c r="D23" s="56" t="s">
        <v>30</v>
      </c>
      <c r="E23" s="56">
        <v>-62704603.78</v>
      </c>
      <c r="F23" s="57" t="s">
        <v>410</v>
      </c>
    </row>
    <row r="24" spans="1:6" ht="22.5">
      <c r="A24" s="53" t="s">
        <v>434</v>
      </c>
      <c r="B24" s="54" t="s">
        <v>432</v>
      </c>
      <c r="C24" s="55" t="s">
        <v>436</v>
      </c>
      <c r="D24" s="56">
        <v>-62238175.65</v>
      </c>
      <c r="E24" s="56">
        <v>1734000</v>
      </c>
      <c r="F24" s="57" t="s">
        <v>410</v>
      </c>
    </row>
    <row r="25" spans="1:6" ht="12.75">
      <c r="A25" s="53" t="s">
        <v>437</v>
      </c>
      <c r="B25" s="54" t="s">
        <v>432</v>
      </c>
      <c r="C25" s="55" t="s">
        <v>438</v>
      </c>
      <c r="D25" s="56">
        <v>-62238175.65</v>
      </c>
      <c r="E25" s="56">
        <v>1734000</v>
      </c>
      <c r="F25" s="57" t="s">
        <v>410</v>
      </c>
    </row>
    <row r="26" spans="1:6" ht="22.5">
      <c r="A26" s="12" t="s">
        <v>439</v>
      </c>
      <c r="B26" s="13" t="s">
        <v>432</v>
      </c>
      <c r="C26" s="66" t="s">
        <v>440</v>
      </c>
      <c r="D26" s="15" t="s">
        <v>30</v>
      </c>
      <c r="E26" s="15">
        <v>-62704603.78</v>
      </c>
      <c r="F26" s="42" t="s">
        <v>410</v>
      </c>
    </row>
    <row r="27" spans="1:6" ht="22.5">
      <c r="A27" s="12" t="s">
        <v>439</v>
      </c>
      <c r="B27" s="13" t="s">
        <v>432</v>
      </c>
      <c r="C27" s="66" t="s">
        <v>441</v>
      </c>
      <c r="D27" s="15">
        <v>-62238175.65</v>
      </c>
      <c r="E27" s="15">
        <v>1734000</v>
      </c>
      <c r="F27" s="42" t="s">
        <v>410</v>
      </c>
    </row>
    <row r="28" spans="1:6" ht="12.75">
      <c r="A28" s="53" t="s">
        <v>442</v>
      </c>
      <c r="B28" s="54" t="s">
        <v>443</v>
      </c>
      <c r="C28" s="55" t="s">
        <v>444</v>
      </c>
      <c r="D28" s="56">
        <v>63855019.15</v>
      </c>
      <c r="E28" s="56">
        <v>57227118.32</v>
      </c>
      <c r="F28" s="57" t="s">
        <v>410</v>
      </c>
    </row>
    <row r="29" spans="1:6" ht="12.75">
      <c r="A29" s="53" t="s">
        <v>445</v>
      </c>
      <c r="B29" s="54" t="s">
        <v>443</v>
      </c>
      <c r="C29" s="55" t="s">
        <v>446</v>
      </c>
      <c r="D29" s="56">
        <v>63855019.15</v>
      </c>
      <c r="E29" s="56" t="s">
        <v>30</v>
      </c>
      <c r="F29" s="57" t="s">
        <v>410</v>
      </c>
    </row>
    <row r="30" spans="1:6" ht="22.5">
      <c r="A30" s="12" t="s">
        <v>447</v>
      </c>
      <c r="B30" s="13" t="s">
        <v>443</v>
      </c>
      <c r="C30" s="66" t="s">
        <v>448</v>
      </c>
      <c r="D30" s="15" t="s">
        <v>30</v>
      </c>
      <c r="E30" s="15">
        <v>57227118.32</v>
      </c>
      <c r="F30" s="42" t="s">
        <v>410</v>
      </c>
    </row>
    <row r="31" spans="1:6" ht="22.5">
      <c r="A31" s="12" t="s">
        <v>447</v>
      </c>
      <c r="B31" s="13" t="s">
        <v>443</v>
      </c>
      <c r="C31" s="66" t="s">
        <v>449</v>
      </c>
      <c r="D31" s="15">
        <v>63855019.15</v>
      </c>
      <c r="E31" s="15" t="s">
        <v>30</v>
      </c>
      <c r="F31" s="42" t="s">
        <v>410</v>
      </c>
    </row>
    <row r="32" spans="1:6" ht="12.75" customHeight="1">
      <c r="A32" s="67"/>
      <c r="B32" s="68"/>
      <c r="C32" s="69"/>
      <c r="D32" s="70"/>
      <c r="E32" s="70"/>
      <c r="F32" s="71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1"/>
  <sheetViews>
    <sheetView showGridLines="0" zoomScaleSheetLayoutView="100" zoomScalePageLayoutView="0" workbookViewId="0" topLeftCell="A7">
      <selection activeCell="C70" sqref="C70"/>
    </sheetView>
  </sheetViews>
  <sheetFormatPr defaultColWidth="9.140625" defaultRowHeight="12.75" customHeight="1"/>
  <cols>
    <col min="1" max="1" width="68.57421875" style="131" customWidth="1"/>
    <col min="2" max="2" width="6.140625" style="131" customWidth="1"/>
    <col min="3" max="3" width="24.421875" style="131" customWidth="1"/>
    <col min="4" max="4" width="20.00390625" style="131" customWidth="1"/>
    <col min="5" max="5" width="18.00390625" style="131" customWidth="1"/>
    <col min="6" max="6" width="17.140625" style="131" customWidth="1"/>
    <col min="7" max="16384" width="9.140625" style="131" customWidth="1"/>
  </cols>
  <sheetData>
    <row r="1" spans="1:6" ht="15">
      <c r="A1" s="251"/>
      <c r="B1" s="251"/>
      <c r="C1" s="251"/>
      <c r="D1" s="251"/>
      <c r="E1" s="170"/>
      <c r="F1" s="170"/>
    </row>
    <row r="2" spans="1:6" ht="16.5" customHeight="1" thickBot="1">
      <c r="A2" s="251" t="s">
        <v>0</v>
      </c>
      <c r="B2" s="251"/>
      <c r="C2" s="251"/>
      <c r="D2" s="251"/>
      <c r="E2" s="159"/>
      <c r="F2" s="169" t="s">
        <v>1</v>
      </c>
    </row>
    <row r="3" spans="1:6" ht="12.75">
      <c r="A3" s="168"/>
      <c r="B3" s="168"/>
      <c r="C3" s="168"/>
      <c r="D3" s="168"/>
      <c r="E3" s="167" t="s">
        <v>2</v>
      </c>
      <c r="F3" s="166" t="s">
        <v>3</v>
      </c>
    </row>
    <row r="4" spans="1:6" ht="12.75">
      <c r="A4" s="252" t="s">
        <v>906</v>
      </c>
      <c r="B4" s="252"/>
      <c r="C4" s="252"/>
      <c r="D4" s="252"/>
      <c r="E4" s="159" t="s">
        <v>4</v>
      </c>
      <c r="F4" s="165">
        <v>43101</v>
      </c>
    </row>
    <row r="5" spans="1:6" ht="12.75">
      <c r="A5" s="164"/>
      <c r="B5" s="164"/>
      <c r="C5" s="164"/>
      <c r="D5" s="164"/>
      <c r="E5" s="159" t="s">
        <v>5</v>
      </c>
      <c r="F5" s="4" t="s">
        <v>735</v>
      </c>
    </row>
    <row r="6" spans="1:6" ht="24" customHeight="1">
      <c r="A6" s="162" t="s">
        <v>6</v>
      </c>
      <c r="B6" s="253" t="s">
        <v>613</v>
      </c>
      <c r="C6" s="254"/>
      <c r="D6" s="254"/>
      <c r="E6" s="159" t="s">
        <v>7</v>
      </c>
      <c r="F6" s="4" t="s">
        <v>14</v>
      </c>
    </row>
    <row r="7" spans="1:6" ht="25.5" customHeight="1">
      <c r="A7" s="162" t="s">
        <v>8</v>
      </c>
      <c r="B7" s="255" t="s">
        <v>734</v>
      </c>
      <c r="C7" s="255"/>
      <c r="D7" s="255"/>
      <c r="E7" s="159" t="s">
        <v>9</v>
      </c>
      <c r="F7" s="5" t="s">
        <v>736</v>
      </c>
    </row>
    <row r="8" spans="1:6" ht="12.75">
      <c r="A8" s="162" t="s">
        <v>12</v>
      </c>
      <c r="B8" s="162"/>
      <c r="C8" s="162"/>
      <c r="D8" s="160"/>
      <c r="E8" s="159"/>
      <c r="F8" s="163"/>
    </row>
    <row r="9" spans="1:6" ht="13.5" thickBot="1">
      <c r="A9" s="162" t="s">
        <v>13</v>
      </c>
      <c r="B9" s="162"/>
      <c r="C9" s="161"/>
      <c r="D9" s="160"/>
      <c r="E9" s="159" t="s">
        <v>10</v>
      </c>
      <c r="F9" s="158" t="s">
        <v>11</v>
      </c>
    </row>
    <row r="10" spans="1:6" ht="20.25" customHeight="1" thickBot="1">
      <c r="A10" s="251" t="s">
        <v>15</v>
      </c>
      <c r="B10" s="251"/>
      <c r="C10" s="251"/>
      <c r="D10" s="251"/>
      <c r="E10" s="157"/>
      <c r="F10" s="156"/>
    </row>
    <row r="11" spans="1:6" ht="3.75" customHeight="1">
      <c r="A11" s="239" t="s">
        <v>16</v>
      </c>
      <c r="B11" s="248" t="s">
        <v>17</v>
      </c>
      <c r="C11" s="248" t="s">
        <v>18</v>
      </c>
      <c r="D11" s="245" t="s">
        <v>19</v>
      </c>
      <c r="E11" s="245" t="s">
        <v>20</v>
      </c>
      <c r="F11" s="242" t="s">
        <v>21</v>
      </c>
    </row>
    <row r="12" spans="1:6" ht="3" customHeight="1">
      <c r="A12" s="240"/>
      <c r="B12" s="249"/>
      <c r="C12" s="249"/>
      <c r="D12" s="246"/>
      <c r="E12" s="246"/>
      <c r="F12" s="243"/>
    </row>
    <row r="13" spans="1:6" ht="3" customHeight="1">
      <c r="A13" s="240"/>
      <c r="B13" s="249"/>
      <c r="C13" s="249"/>
      <c r="D13" s="246"/>
      <c r="E13" s="246"/>
      <c r="F13" s="243"/>
    </row>
    <row r="14" spans="1:6" ht="3" customHeight="1">
      <c r="A14" s="240"/>
      <c r="B14" s="249"/>
      <c r="C14" s="249"/>
      <c r="D14" s="246"/>
      <c r="E14" s="246"/>
      <c r="F14" s="243"/>
    </row>
    <row r="15" spans="1:6" ht="3" customHeight="1">
      <c r="A15" s="240"/>
      <c r="B15" s="249"/>
      <c r="C15" s="249"/>
      <c r="D15" s="246"/>
      <c r="E15" s="246"/>
      <c r="F15" s="243"/>
    </row>
    <row r="16" spans="1:6" ht="3" customHeight="1">
      <c r="A16" s="240"/>
      <c r="B16" s="249"/>
      <c r="C16" s="249"/>
      <c r="D16" s="246"/>
      <c r="E16" s="246"/>
      <c r="F16" s="243"/>
    </row>
    <row r="17" spans="1:6" ht="23.25" customHeight="1">
      <c r="A17" s="241"/>
      <c r="B17" s="250"/>
      <c r="C17" s="250"/>
      <c r="D17" s="247"/>
      <c r="E17" s="247"/>
      <c r="F17" s="244"/>
    </row>
    <row r="18" spans="1:6" ht="12" customHeight="1" thickBot="1">
      <c r="A18" s="155">
        <v>1</v>
      </c>
      <c r="B18" s="154">
        <v>2</v>
      </c>
      <c r="C18" s="153">
        <v>3</v>
      </c>
      <c r="D18" s="152" t="s">
        <v>22</v>
      </c>
      <c r="E18" s="151" t="s">
        <v>23</v>
      </c>
      <c r="F18" s="150" t="s">
        <v>24</v>
      </c>
    </row>
    <row r="19" spans="1:6" ht="12.75">
      <c r="A19" s="149" t="s">
        <v>25</v>
      </c>
      <c r="B19" s="148" t="s">
        <v>26</v>
      </c>
      <c r="C19" s="147" t="s">
        <v>27</v>
      </c>
      <c r="D19" s="146">
        <f>D21+D64</f>
        <v>66415980</v>
      </c>
      <c r="E19" s="146">
        <f>E21+E64</f>
        <v>63474315.28099999</v>
      </c>
      <c r="F19" s="146">
        <f>IF(OR(D19="-",E19&gt;=D19),"-",D19-IF(E19="-",0,E19))</f>
        <v>2941664.7190000117</v>
      </c>
    </row>
    <row r="20" spans="1:6" ht="12.75">
      <c r="A20" s="145" t="s">
        <v>28</v>
      </c>
      <c r="B20" s="144"/>
      <c r="C20" s="143"/>
      <c r="D20" s="142"/>
      <c r="E20" s="142"/>
      <c r="F20" s="141"/>
    </row>
    <row r="21" spans="1:6" ht="12.75">
      <c r="A21" s="139" t="s">
        <v>612</v>
      </c>
      <c r="B21" s="138" t="s">
        <v>26</v>
      </c>
      <c r="C21" s="137" t="s">
        <v>611</v>
      </c>
      <c r="D21" s="136">
        <f>D22+D27+D33+D41+D44+D51+D55+D59</f>
        <v>24635881</v>
      </c>
      <c r="E21" s="136">
        <f>E22+E27+E33+E41+E44+E51+E55+E59</f>
        <v>24558842.940999996</v>
      </c>
      <c r="F21" s="135">
        <f aca="true" t="shared" si="0" ref="F21:F51">IF(OR(D21="-",E21&gt;=D21),"-",D21-IF(E21="-",0,E21))</f>
        <v>77038.05900000408</v>
      </c>
    </row>
    <row r="22" spans="1:6" ht="12.75">
      <c r="A22" s="139" t="s">
        <v>610</v>
      </c>
      <c r="B22" s="138" t="s">
        <v>26</v>
      </c>
      <c r="C22" s="137" t="s">
        <v>768</v>
      </c>
      <c r="D22" s="136">
        <v>3255000</v>
      </c>
      <c r="E22" s="136">
        <f>E23</f>
        <v>3060411.58</v>
      </c>
      <c r="F22" s="135">
        <f t="shared" si="0"/>
        <v>194588.41999999993</v>
      </c>
    </row>
    <row r="23" spans="1:6" ht="12.75">
      <c r="A23" s="139" t="s">
        <v>29</v>
      </c>
      <c r="B23" s="138" t="s">
        <v>26</v>
      </c>
      <c r="C23" s="137" t="s">
        <v>769</v>
      </c>
      <c r="D23" s="136">
        <v>3255000</v>
      </c>
      <c r="E23" s="136">
        <f>E24+E25+E26</f>
        <v>3060411.58</v>
      </c>
      <c r="F23" s="135">
        <f t="shared" si="0"/>
        <v>194588.41999999993</v>
      </c>
    </row>
    <row r="24" spans="1:6" ht="45.75" customHeight="1">
      <c r="A24" s="139" t="s">
        <v>767</v>
      </c>
      <c r="B24" s="138" t="s">
        <v>26</v>
      </c>
      <c r="C24" s="137" t="s">
        <v>770</v>
      </c>
      <c r="D24" s="136" t="s">
        <v>30</v>
      </c>
      <c r="E24" s="136">
        <v>3010496.17</v>
      </c>
      <c r="F24" s="135" t="str">
        <f t="shared" si="0"/>
        <v>-</v>
      </c>
    </row>
    <row r="25" spans="1:6" ht="58.5" customHeight="1">
      <c r="A25" s="140" t="s">
        <v>821</v>
      </c>
      <c r="B25" s="138"/>
      <c r="C25" s="137" t="s">
        <v>822</v>
      </c>
      <c r="D25" s="136" t="s">
        <v>30</v>
      </c>
      <c r="E25" s="136">
        <v>6151.91</v>
      </c>
      <c r="F25" s="135" t="str">
        <f t="shared" si="0"/>
        <v>-</v>
      </c>
    </row>
    <row r="26" spans="1:6" ht="24.75" customHeight="1">
      <c r="A26" s="139" t="s">
        <v>31</v>
      </c>
      <c r="B26" s="138" t="s">
        <v>26</v>
      </c>
      <c r="C26" s="137" t="s">
        <v>771</v>
      </c>
      <c r="D26" s="136" t="s">
        <v>30</v>
      </c>
      <c r="E26" s="136">
        <v>43763.5</v>
      </c>
      <c r="F26" s="135" t="str">
        <f t="shared" si="0"/>
        <v>-</v>
      </c>
    </row>
    <row r="27" spans="1:6" ht="26.25" customHeight="1">
      <c r="A27" s="139" t="s">
        <v>609</v>
      </c>
      <c r="B27" s="138" t="s">
        <v>26</v>
      </c>
      <c r="C27" s="137" t="s">
        <v>772</v>
      </c>
      <c r="D27" s="136">
        <v>2940500</v>
      </c>
      <c r="E27" s="136">
        <f>E28</f>
        <v>2717953.3400000003</v>
      </c>
      <c r="F27" s="135">
        <f t="shared" si="0"/>
        <v>222546.65999999968</v>
      </c>
    </row>
    <row r="28" spans="1:6" ht="22.5">
      <c r="A28" s="139" t="s">
        <v>32</v>
      </c>
      <c r="B28" s="138" t="s">
        <v>26</v>
      </c>
      <c r="C28" s="137" t="s">
        <v>773</v>
      </c>
      <c r="D28" s="136">
        <v>2940500</v>
      </c>
      <c r="E28" s="136">
        <f>E29+E30+E31+E32</f>
        <v>2717953.3400000003</v>
      </c>
      <c r="F28" s="135">
        <f t="shared" si="0"/>
        <v>222546.65999999968</v>
      </c>
    </row>
    <row r="29" spans="1:6" ht="38.25" customHeight="1">
      <c r="A29" s="139" t="s">
        <v>33</v>
      </c>
      <c r="B29" s="138" t="s">
        <v>26</v>
      </c>
      <c r="C29" s="137" t="s">
        <v>774</v>
      </c>
      <c r="D29" s="136" t="s">
        <v>30</v>
      </c>
      <c r="E29" s="136">
        <v>1116805.35</v>
      </c>
      <c r="F29" s="135" t="str">
        <f t="shared" si="0"/>
        <v>-</v>
      </c>
    </row>
    <row r="30" spans="1:6" ht="46.5" customHeight="1">
      <c r="A30" s="140" t="s">
        <v>34</v>
      </c>
      <c r="B30" s="138" t="s">
        <v>26</v>
      </c>
      <c r="C30" s="137" t="s">
        <v>775</v>
      </c>
      <c r="D30" s="136" t="s">
        <v>30</v>
      </c>
      <c r="E30" s="136">
        <v>11337.38</v>
      </c>
      <c r="F30" s="135" t="str">
        <f t="shared" si="0"/>
        <v>-</v>
      </c>
    </row>
    <row r="31" spans="1:6" ht="36" customHeight="1">
      <c r="A31" s="139" t="s">
        <v>35</v>
      </c>
      <c r="B31" s="138" t="s">
        <v>26</v>
      </c>
      <c r="C31" s="137" t="s">
        <v>776</v>
      </c>
      <c r="D31" s="136" t="s">
        <v>30</v>
      </c>
      <c r="E31" s="136">
        <v>1806109.39</v>
      </c>
      <c r="F31" s="135" t="str">
        <f t="shared" si="0"/>
        <v>-</v>
      </c>
    </row>
    <row r="32" spans="1:6" ht="36.75" customHeight="1">
      <c r="A32" s="139" t="s">
        <v>36</v>
      </c>
      <c r="B32" s="138" t="s">
        <v>26</v>
      </c>
      <c r="C32" s="137" t="s">
        <v>777</v>
      </c>
      <c r="D32" s="136" t="s">
        <v>30</v>
      </c>
      <c r="E32" s="136">
        <v>-216298.78</v>
      </c>
      <c r="F32" s="135" t="s">
        <v>30</v>
      </c>
    </row>
    <row r="33" spans="1:6" ht="18" customHeight="1">
      <c r="A33" s="139" t="s">
        <v>608</v>
      </c>
      <c r="B33" s="138" t="s">
        <v>26</v>
      </c>
      <c r="C33" s="137" t="s">
        <v>778</v>
      </c>
      <c r="D33" s="136">
        <v>17487300</v>
      </c>
      <c r="E33" s="136">
        <f>E34+E36</f>
        <v>17800871.580000002</v>
      </c>
      <c r="F33" s="135" t="s">
        <v>30</v>
      </c>
    </row>
    <row r="34" spans="1:6" ht="15.75" customHeight="1">
      <c r="A34" s="139" t="s">
        <v>37</v>
      </c>
      <c r="B34" s="138" t="s">
        <v>26</v>
      </c>
      <c r="C34" s="137" t="s">
        <v>779</v>
      </c>
      <c r="D34" s="136" t="str">
        <f>D35</f>
        <v>-</v>
      </c>
      <c r="E34" s="136">
        <f>E35</f>
        <v>1781202.89</v>
      </c>
      <c r="F34" s="135" t="str">
        <f t="shared" si="0"/>
        <v>-</v>
      </c>
    </row>
    <row r="35" spans="1:6" ht="26.25" customHeight="1">
      <c r="A35" s="139" t="s">
        <v>38</v>
      </c>
      <c r="B35" s="138" t="s">
        <v>26</v>
      </c>
      <c r="C35" s="137" t="s">
        <v>780</v>
      </c>
      <c r="D35" s="136" t="s">
        <v>30</v>
      </c>
      <c r="E35" s="136">
        <v>1781202.89</v>
      </c>
      <c r="F35" s="135" t="str">
        <f t="shared" si="0"/>
        <v>-</v>
      </c>
    </row>
    <row r="36" spans="1:6" ht="12.75">
      <c r="A36" s="139" t="s">
        <v>39</v>
      </c>
      <c r="B36" s="138" t="s">
        <v>26</v>
      </c>
      <c r="C36" s="137" t="s">
        <v>781</v>
      </c>
      <c r="D36" s="136">
        <v>15458600</v>
      </c>
      <c r="E36" s="136">
        <f>E37+E40</f>
        <v>16019668.690000001</v>
      </c>
      <c r="F36" s="135" t="str">
        <f t="shared" si="0"/>
        <v>-</v>
      </c>
    </row>
    <row r="37" spans="1:6" ht="22.5">
      <c r="A37" s="139" t="s">
        <v>766</v>
      </c>
      <c r="B37" s="138" t="s">
        <v>26</v>
      </c>
      <c r="C37" s="137" t="s">
        <v>782</v>
      </c>
      <c r="D37" s="136" t="s">
        <v>30</v>
      </c>
      <c r="E37" s="136">
        <f>E38</f>
        <v>6994309.47</v>
      </c>
      <c r="F37" s="135" t="str">
        <f t="shared" si="0"/>
        <v>-</v>
      </c>
    </row>
    <row r="38" spans="1:6" ht="12.75">
      <c r="A38" s="131" t="s">
        <v>40</v>
      </c>
      <c r="B38" s="138" t="s">
        <v>26</v>
      </c>
      <c r="C38" s="137" t="s">
        <v>783</v>
      </c>
      <c r="D38" s="136" t="s">
        <v>30</v>
      </c>
      <c r="E38" s="136">
        <v>6994309.47</v>
      </c>
      <c r="F38" s="135" t="str">
        <f t="shared" si="0"/>
        <v>-</v>
      </c>
    </row>
    <row r="39" spans="1:6" ht="14.25" customHeight="1">
      <c r="A39" s="139" t="s">
        <v>41</v>
      </c>
      <c r="B39" s="138" t="s">
        <v>26</v>
      </c>
      <c r="C39" s="137" t="s">
        <v>784</v>
      </c>
      <c r="D39" s="136" t="s">
        <v>30</v>
      </c>
      <c r="E39" s="136">
        <f>E40</f>
        <v>9025359.22</v>
      </c>
      <c r="F39" s="135" t="str">
        <f t="shared" si="0"/>
        <v>-</v>
      </c>
    </row>
    <row r="40" spans="1:6" ht="27" customHeight="1">
      <c r="A40" s="139" t="s">
        <v>766</v>
      </c>
      <c r="B40" s="138" t="s">
        <v>26</v>
      </c>
      <c r="C40" s="137" t="s">
        <v>785</v>
      </c>
      <c r="D40" s="136" t="s">
        <v>30</v>
      </c>
      <c r="E40" s="136">
        <v>9025359.22</v>
      </c>
      <c r="F40" s="135" t="str">
        <f t="shared" si="0"/>
        <v>-</v>
      </c>
    </row>
    <row r="41" spans="1:6" ht="12.75">
      <c r="A41" s="139" t="s">
        <v>607</v>
      </c>
      <c r="B41" s="138" t="s">
        <v>26</v>
      </c>
      <c r="C41" s="137" t="s">
        <v>786</v>
      </c>
      <c r="D41" s="136">
        <v>3900</v>
      </c>
      <c r="E41" s="136">
        <f>E42</f>
        <v>3300</v>
      </c>
      <c r="F41" s="135">
        <f t="shared" si="0"/>
        <v>600</v>
      </c>
    </row>
    <row r="42" spans="1:6" ht="29.25" customHeight="1">
      <c r="A42" s="139" t="s">
        <v>42</v>
      </c>
      <c r="B42" s="138" t="s">
        <v>26</v>
      </c>
      <c r="C42" s="137" t="s">
        <v>787</v>
      </c>
      <c r="D42" s="136">
        <v>3900</v>
      </c>
      <c r="E42" s="136">
        <f>E43</f>
        <v>3300</v>
      </c>
      <c r="F42" s="135">
        <f t="shared" si="0"/>
        <v>600</v>
      </c>
    </row>
    <row r="43" spans="1:6" ht="38.25" customHeight="1">
      <c r="A43" s="139" t="s">
        <v>43</v>
      </c>
      <c r="B43" s="138" t="s">
        <v>26</v>
      </c>
      <c r="C43" s="137" t="s">
        <v>788</v>
      </c>
      <c r="D43" s="136" t="s">
        <v>30</v>
      </c>
      <c r="E43" s="136">
        <v>3300</v>
      </c>
      <c r="F43" s="135" t="str">
        <f t="shared" si="0"/>
        <v>-</v>
      </c>
    </row>
    <row r="44" spans="1:6" ht="27.75" customHeight="1">
      <c r="A44" s="139" t="s">
        <v>606</v>
      </c>
      <c r="B44" s="138" t="s">
        <v>26</v>
      </c>
      <c r="C44" s="137" t="s">
        <v>789</v>
      </c>
      <c r="D44" s="136">
        <f>D45+D48</f>
        <v>560781</v>
      </c>
      <c r="E44" s="136">
        <f>E45+E48</f>
        <v>563862.08</v>
      </c>
      <c r="F44" s="135" t="str">
        <f t="shared" si="0"/>
        <v>-</v>
      </c>
    </row>
    <row r="45" spans="1:6" ht="51" customHeight="1">
      <c r="A45" s="140" t="s">
        <v>44</v>
      </c>
      <c r="B45" s="138" t="s">
        <v>26</v>
      </c>
      <c r="C45" s="137" t="s">
        <v>790</v>
      </c>
      <c r="D45" s="136">
        <v>258000</v>
      </c>
      <c r="E45" s="136">
        <f>E46</f>
        <v>261369.6</v>
      </c>
      <c r="F45" s="135" t="str">
        <f t="shared" si="0"/>
        <v>-</v>
      </c>
    </row>
    <row r="46" spans="1:6" ht="25.5" customHeight="1">
      <c r="A46" s="139" t="s">
        <v>45</v>
      </c>
      <c r="B46" s="138" t="s">
        <v>26</v>
      </c>
      <c r="C46" s="137" t="s">
        <v>791</v>
      </c>
      <c r="D46" s="136" t="s">
        <v>30</v>
      </c>
      <c r="E46" s="136">
        <f>E47</f>
        <v>261369.6</v>
      </c>
      <c r="F46" s="135" t="str">
        <f t="shared" si="0"/>
        <v>-</v>
      </c>
    </row>
    <row r="47" spans="1:6" ht="27" customHeight="1">
      <c r="A47" s="139" t="s">
        <v>46</v>
      </c>
      <c r="B47" s="138" t="s">
        <v>26</v>
      </c>
      <c r="C47" s="137" t="s">
        <v>792</v>
      </c>
      <c r="D47" s="136" t="s">
        <v>30</v>
      </c>
      <c r="E47" s="136">
        <v>261369.6</v>
      </c>
      <c r="F47" s="135" t="str">
        <f t="shared" si="0"/>
        <v>-</v>
      </c>
    </row>
    <row r="48" spans="1:6" ht="48.75" customHeight="1">
      <c r="A48" s="197" t="s">
        <v>868</v>
      </c>
      <c r="B48" s="138" t="s">
        <v>26</v>
      </c>
      <c r="C48" s="137" t="s">
        <v>869</v>
      </c>
      <c r="D48" s="136">
        <v>302781</v>
      </c>
      <c r="E48" s="136">
        <f>E49</f>
        <v>302492.48</v>
      </c>
      <c r="F48" s="135">
        <f>D48-E48</f>
        <v>288.5200000000186</v>
      </c>
    </row>
    <row r="49" spans="1:6" ht="50.25" customHeight="1">
      <c r="A49" s="197" t="s">
        <v>870</v>
      </c>
      <c r="B49" s="138" t="s">
        <v>26</v>
      </c>
      <c r="C49" s="137" t="s">
        <v>872</v>
      </c>
      <c r="D49" s="136" t="s">
        <v>30</v>
      </c>
      <c r="E49" s="136">
        <f>E50</f>
        <v>302492.48</v>
      </c>
      <c r="F49" s="135" t="s">
        <v>30</v>
      </c>
    </row>
    <row r="50" spans="1:6" ht="51" customHeight="1">
      <c r="A50" s="197" t="s">
        <v>871</v>
      </c>
      <c r="B50" s="138" t="s">
        <v>26</v>
      </c>
      <c r="C50" s="137" t="s">
        <v>873</v>
      </c>
      <c r="D50" s="136" t="s">
        <v>30</v>
      </c>
      <c r="E50" s="136">
        <v>302492.48</v>
      </c>
      <c r="F50" s="135" t="s">
        <v>30</v>
      </c>
    </row>
    <row r="51" spans="1:6" ht="15.75" customHeight="1">
      <c r="A51" s="139" t="s">
        <v>605</v>
      </c>
      <c r="B51" s="138" t="s">
        <v>26</v>
      </c>
      <c r="C51" s="137" t="s">
        <v>793</v>
      </c>
      <c r="D51" s="136">
        <v>278400</v>
      </c>
      <c r="E51" s="136">
        <f>E52</f>
        <v>278345.88</v>
      </c>
      <c r="F51" s="135">
        <f t="shared" si="0"/>
        <v>54.11999999999534</v>
      </c>
    </row>
    <row r="52" spans="1:6" ht="44.25" customHeight="1">
      <c r="A52" s="140" t="s">
        <v>47</v>
      </c>
      <c r="B52" s="138" t="s">
        <v>26</v>
      </c>
      <c r="C52" s="137" t="s">
        <v>794</v>
      </c>
      <c r="D52" s="136">
        <v>278400</v>
      </c>
      <c r="E52" s="136">
        <f>E53</f>
        <v>278345.88</v>
      </c>
      <c r="F52" s="135">
        <f aca="true" t="shared" si="1" ref="F52:F82">IF(OR(D52="-",E52&gt;=D52),"-",D52-IF(E52="-",0,E52))</f>
        <v>54.11999999999534</v>
      </c>
    </row>
    <row r="53" spans="1:6" ht="51.75" customHeight="1">
      <c r="A53" s="140" t="s">
        <v>604</v>
      </c>
      <c r="B53" s="138" t="s">
        <v>26</v>
      </c>
      <c r="C53" s="137" t="s">
        <v>795</v>
      </c>
      <c r="D53" s="136" t="s">
        <v>30</v>
      </c>
      <c r="E53" s="136">
        <f>E54</f>
        <v>278345.88</v>
      </c>
      <c r="F53" s="135" t="str">
        <f t="shared" si="1"/>
        <v>-</v>
      </c>
    </row>
    <row r="54" spans="1:6" ht="49.5" customHeight="1">
      <c r="A54" s="140" t="s">
        <v>48</v>
      </c>
      <c r="B54" s="138" t="s">
        <v>26</v>
      </c>
      <c r="C54" s="137" t="s">
        <v>796</v>
      </c>
      <c r="D54" s="136" t="s">
        <v>30</v>
      </c>
      <c r="E54" s="136">
        <v>278345.88</v>
      </c>
      <c r="F54" s="135" t="str">
        <f t="shared" si="1"/>
        <v>-</v>
      </c>
    </row>
    <row r="55" spans="1:6" ht="12.75">
      <c r="A55" s="139" t="s">
        <v>603</v>
      </c>
      <c r="B55" s="138" t="s">
        <v>26</v>
      </c>
      <c r="C55" s="137" t="s">
        <v>740</v>
      </c>
      <c r="D55" s="136">
        <f>D56</f>
        <v>58000</v>
      </c>
      <c r="E55" s="136">
        <f>E56</f>
        <v>58030</v>
      </c>
      <c r="F55" s="135" t="str">
        <f t="shared" si="1"/>
        <v>-</v>
      </c>
    </row>
    <row r="56" spans="1:6" ht="22.5">
      <c r="A56" s="139" t="s">
        <v>739</v>
      </c>
      <c r="B56" s="138" t="s">
        <v>26</v>
      </c>
      <c r="C56" s="137" t="s">
        <v>797</v>
      </c>
      <c r="D56" s="136">
        <v>58000</v>
      </c>
      <c r="E56" s="136">
        <f>E57</f>
        <v>58030</v>
      </c>
      <c r="F56" s="135" t="str">
        <f t="shared" si="1"/>
        <v>-</v>
      </c>
    </row>
    <row r="57" spans="1:6" ht="27.75" customHeight="1">
      <c r="A57" s="139" t="s">
        <v>765</v>
      </c>
      <c r="B57" s="138" t="s">
        <v>26</v>
      </c>
      <c r="C57" s="137" t="s">
        <v>798</v>
      </c>
      <c r="D57" s="136" t="s">
        <v>30</v>
      </c>
      <c r="E57" s="136">
        <f>E58</f>
        <v>58030</v>
      </c>
      <c r="F57" s="135" t="str">
        <f t="shared" si="1"/>
        <v>-</v>
      </c>
    </row>
    <row r="58" spans="1:6" ht="49.5" customHeight="1">
      <c r="A58" s="139" t="s">
        <v>764</v>
      </c>
      <c r="B58" s="138" t="s">
        <v>26</v>
      </c>
      <c r="C58" s="137" t="s">
        <v>799</v>
      </c>
      <c r="D58" s="136"/>
      <c r="E58" s="136">
        <v>58030</v>
      </c>
      <c r="F58" s="135" t="str">
        <f t="shared" si="1"/>
        <v>-</v>
      </c>
    </row>
    <row r="59" spans="1:6" ht="12.75">
      <c r="A59" s="139" t="s">
        <v>602</v>
      </c>
      <c r="B59" s="138" t="s">
        <v>26</v>
      </c>
      <c r="C59" s="137" t="s">
        <v>800</v>
      </c>
      <c r="D59" s="136">
        <v>52000</v>
      </c>
      <c r="E59" s="136">
        <f>E60+E62</f>
        <v>76068.481</v>
      </c>
      <c r="F59" s="135" t="str">
        <f t="shared" si="1"/>
        <v>-</v>
      </c>
    </row>
    <row r="60" spans="1:6" ht="12.75">
      <c r="A60" s="139" t="s">
        <v>897</v>
      </c>
      <c r="B60" s="138" t="s">
        <v>26</v>
      </c>
      <c r="C60" s="137" t="s">
        <v>904</v>
      </c>
      <c r="D60" s="136" t="s">
        <v>30</v>
      </c>
      <c r="E60" s="136">
        <f>E61</f>
        <v>23415.701</v>
      </c>
      <c r="F60" s="135"/>
    </row>
    <row r="61" spans="1:6" ht="12.75" customHeight="1">
      <c r="A61" s="139" t="s">
        <v>898</v>
      </c>
      <c r="B61" s="138" t="s">
        <v>26</v>
      </c>
      <c r="C61" s="137" t="s">
        <v>905</v>
      </c>
      <c r="D61" s="136" t="s">
        <v>30</v>
      </c>
      <c r="E61" s="136">
        <v>23415.701</v>
      </c>
      <c r="F61" s="135"/>
    </row>
    <row r="62" spans="1:6" ht="12.75">
      <c r="A62" s="139" t="s">
        <v>49</v>
      </c>
      <c r="B62" s="138" t="s">
        <v>26</v>
      </c>
      <c r="C62" s="137" t="s">
        <v>801</v>
      </c>
      <c r="D62" s="136">
        <v>52000</v>
      </c>
      <c r="E62" s="136">
        <f>E63</f>
        <v>52652.78</v>
      </c>
      <c r="F62" s="135" t="str">
        <f t="shared" si="1"/>
        <v>-</v>
      </c>
    </row>
    <row r="63" spans="1:6" ht="15.75" customHeight="1">
      <c r="A63" s="139" t="s">
        <v>50</v>
      </c>
      <c r="B63" s="138" t="s">
        <v>26</v>
      </c>
      <c r="C63" s="137" t="s">
        <v>802</v>
      </c>
      <c r="D63" s="136" t="s">
        <v>30</v>
      </c>
      <c r="E63" s="136">
        <v>52652.78</v>
      </c>
      <c r="F63" s="135" t="str">
        <f t="shared" si="1"/>
        <v>-</v>
      </c>
    </row>
    <row r="64" spans="1:6" ht="12.75">
      <c r="A64" s="139" t="s">
        <v>601</v>
      </c>
      <c r="B64" s="138" t="s">
        <v>26</v>
      </c>
      <c r="C64" s="137" t="s">
        <v>803</v>
      </c>
      <c r="D64" s="136">
        <f>D65</f>
        <v>41780099</v>
      </c>
      <c r="E64" s="136">
        <f>E65+E88+E84</f>
        <v>38915472.339999996</v>
      </c>
      <c r="F64" s="135">
        <f t="shared" si="1"/>
        <v>2864626.660000004</v>
      </c>
    </row>
    <row r="65" spans="1:6" ht="26.25" customHeight="1">
      <c r="A65" s="139" t="s">
        <v>600</v>
      </c>
      <c r="B65" s="138" t="s">
        <v>26</v>
      </c>
      <c r="C65" s="137" t="s">
        <v>804</v>
      </c>
      <c r="D65" s="136">
        <f>D66+D69+D81+D76</f>
        <v>41780099</v>
      </c>
      <c r="E65" s="136">
        <f>E69+E76+E81+E66</f>
        <v>38883576.45</v>
      </c>
      <c r="F65" s="135">
        <f t="shared" si="1"/>
        <v>2896522.549999997</v>
      </c>
    </row>
    <row r="66" spans="1:6" ht="15.75" customHeight="1">
      <c r="A66" s="139" t="s">
        <v>763</v>
      </c>
      <c r="B66" s="138" t="s">
        <v>26</v>
      </c>
      <c r="C66" s="137" t="s">
        <v>805</v>
      </c>
      <c r="D66" s="136">
        <v>7294200</v>
      </c>
      <c r="E66" s="136">
        <f>E67</f>
        <v>7294200</v>
      </c>
      <c r="F66" s="135" t="str">
        <f t="shared" si="1"/>
        <v>-</v>
      </c>
    </row>
    <row r="67" spans="1:6" ht="12.75">
      <c r="A67" s="139" t="s">
        <v>51</v>
      </c>
      <c r="B67" s="138" t="s">
        <v>26</v>
      </c>
      <c r="C67" s="137" t="s">
        <v>806</v>
      </c>
      <c r="D67" s="136">
        <v>7294200</v>
      </c>
      <c r="E67" s="136">
        <f>E68</f>
        <v>7294200</v>
      </c>
      <c r="F67" s="135" t="str">
        <f t="shared" si="1"/>
        <v>-</v>
      </c>
    </row>
    <row r="68" spans="1:6" ht="15.75" customHeight="1">
      <c r="A68" s="139" t="s">
        <v>52</v>
      </c>
      <c r="B68" s="138" t="s">
        <v>26</v>
      </c>
      <c r="C68" s="137" t="s">
        <v>807</v>
      </c>
      <c r="D68" s="136">
        <v>7294200</v>
      </c>
      <c r="E68" s="136">
        <v>7294200</v>
      </c>
      <c r="F68" s="135" t="str">
        <f t="shared" si="1"/>
        <v>-</v>
      </c>
    </row>
    <row r="69" spans="1:6" ht="22.5">
      <c r="A69" s="139" t="s">
        <v>53</v>
      </c>
      <c r="B69" s="138" t="s">
        <v>26</v>
      </c>
      <c r="C69" s="137" t="s">
        <v>808</v>
      </c>
      <c r="D69" s="136">
        <f>D72+D74+D70</f>
        <v>28597799</v>
      </c>
      <c r="E69" s="136">
        <v>26701276.45</v>
      </c>
      <c r="F69" s="135">
        <f t="shared" si="1"/>
        <v>1896522.5500000007</v>
      </c>
    </row>
    <row r="70" spans="1:6" ht="22.5" customHeight="1">
      <c r="A70" s="16" t="s">
        <v>882</v>
      </c>
      <c r="B70" s="138" t="s">
        <v>26</v>
      </c>
      <c r="C70" s="171" t="s">
        <v>884</v>
      </c>
      <c r="D70" s="136">
        <f>D71</f>
        <v>100000</v>
      </c>
      <c r="E70" s="136">
        <v>0</v>
      </c>
      <c r="F70" s="135">
        <f>D70-E70</f>
        <v>100000</v>
      </c>
    </row>
    <row r="71" spans="1:6" ht="25.5" customHeight="1">
      <c r="A71" s="16" t="s">
        <v>883</v>
      </c>
      <c r="B71" s="138" t="s">
        <v>26</v>
      </c>
      <c r="C71" s="171" t="s">
        <v>885</v>
      </c>
      <c r="D71" s="136">
        <v>100000</v>
      </c>
      <c r="E71" s="136">
        <v>0</v>
      </c>
      <c r="F71" s="135">
        <f>D71-E71</f>
        <v>100000</v>
      </c>
    </row>
    <row r="72" spans="1:6" ht="50.25" customHeight="1">
      <c r="A72" s="140" t="s">
        <v>599</v>
      </c>
      <c r="B72" s="138" t="s">
        <v>26</v>
      </c>
      <c r="C72" s="137" t="s">
        <v>809</v>
      </c>
      <c r="D72" s="136">
        <v>4824800</v>
      </c>
      <c r="E72" s="136">
        <v>4824800</v>
      </c>
      <c r="F72" s="135">
        <f>D72-E72</f>
        <v>0</v>
      </c>
    </row>
    <row r="73" spans="1:6" ht="52.5" customHeight="1">
      <c r="A73" s="140" t="s">
        <v>598</v>
      </c>
      <c r="B73" s="138" t="s">
        <v>26</v>
      </c>
      <c r="C73" s="137" t="s">
        <v>810</v>
      </c>
      <c r="D73" s="136">
        <v>4824800</v>
      </c>
      <c r="E73" s="136">
        <v>4824800</v>
      </c>
      <c r="F73" s="135">
        <f>D73-E73</f>
        <v>0</v>
      </c>
    </row>
    <row r="74" spans="1:6" ht="12.75">
      <c r="A74" s="139" t="s">
        <v>715</v>
      </c>
      <c r="B74" s="138" t="s">
        <v>26</v>
      </c>
      <c r="C74" s="137" t="s">
        <v>811</v>
      </c>
      <c r="D74" s="136">
        <f>D75</f>
        <v>23672999</v>
      </c>
      <c r="E74" s="136">
        <f>E75</f>
        <v>21876476.45</v>
      </c>
      <c r="F74" s="135">
        <f t="shared" si="1"/>
        <v>1796522.5500000007</v>
      </c>
    </row>
    <row r="75" spans="1:6" ht="12.75">
      <c r="A75" s="139" t="s">
        <v>714</v>
      </c>
      <c r="B75" s="138" t="s">
        <v>26</v>
      </c>
      <c r="C75" s="137" t="s">
        <v>812</v>
      </c>
      <c r="D75" s="136">
        <v>23672999</v>
      </c>
      <c r="E75" s="136">
        <v>21876476.45</v>
      </c>
      <c r="F75" s="135">
        <f t="shared" si="1"/>
        <v>1796522.5500000007</v>
      </c>
    </row>
    <row r="76" spans="1:6" ht="16.5" customHeight="1">
      <c r="A76" s="139" t="s">
        <v>762</v>
      </c>
      <c r="B76" s="138" t="s">
        <v>26</v>
      </c>
      <c r="C76" s="137" t="s">
        <v>813</v>
      </c>
      <c r="D76" s="136">
        <v>234700</v>
      </c>
      <c r="E76" s="136">
        <f>E77+E79</f>
        <v>234700</v>
      </c>
      <c r="F76" s="135" t="str">
        <f t="shared" si="1"/>
        <v>-</v>
      </c>
    </row>
    <row r="77" spans="1:6" ht="23.25" customHeight="1">
      <c r="A77" s="139" t="s">
        <v>56</v>
      </c>
      <c r="B77" s="138" t="s">
        <v>26</v>
      </c>
      <c r="C77" s="137" t="s">
        <v>814</v>
      </c>
      <c r="D77" s="136">
        <v>1000</v>
      </c>
      <c r="E77" s="136">
        <v>1000</v>
      </c>
      <c r="F77" s="135"/>
    </row>
    <row r="78" spans="1:6" ht="24" customHeight="1">
      <c r="A78" s="139" t="s">
        <v>57</v>
      </c>
      <c r="B78" s="138" t="s">
        <v>26</v>
      </c>
      <c r="C78" s="137" t="s">
        <v>815</v>
      </c>
      <c r="D78" s="136">
        <v>1000</v>
      </c>
      <c r="E78" s="136">
        <v>1000</v>
      </c>
      <c r="F78" s="135"/>
    </row>
    <row r="79" spans="1:6" ht="24.75" customHeight="1">
      <c r="A79" s="139" t="s">
        <v>54</v>
      </c>
      <c r="B79" s="138" t="s">
        <v>26</v>
      </c>
      <c r="C79" s="137" t="s">
        <v>816</v>
      </c>
      <c r="D79" s="136">
        <v>233700</v>
      </c>
      <c r="E79" s="136">
        <f>E80</f>
        <v>233700</v>
      </c>
      <c r="F79" s="135" t="str">
        <f t="shared" si="1"/>
        <v>-</v>
      </c>
    </row>
    <row r="80" spans="1:6" ht="25.5" customHeight="1">
      <c r="A80" s="139" t="s">
        <v>55</v>
      </c>
      <c r="B80" s="138" t="s">
        <v>26</v>
      </c>
      <c r="C80" s="137" t="s">
        <v>817</v>
      </c>
      <c r="D80" s="136">
        <v>233700</v>
      </c>
      <c r="E80" s="136">
        <v>233700</v>
      </c>
      <c r="F80" s="135" t="str">
        <f t="shared" si="1"/>
        <v>-</v>
      </c>
    </row>
    <row r="81" spans="1:6" ht="12.75">
      <c r="A81" s="139" t="s">
        <v>58</v>
      </c>
      <c r="B81" s="138" t="s">
        <v>26</v>
      </c>
      <c r="C81" s="137" t="s">
        <v>818</v>
      </c>
      <c r="D81" s="198">
        <f>D82</f>
        <v>5653400</v>
      </c>
      <c r="E81" s="198">
        <f>E82</f>
        <v>4653400</v>
      </c>
      <c r="F81" s="199">
        <f t="shared" si="1"/>
        <v>1000000</v>
      </c>
    </row>
    <row r="82" spans="1:6" ht="15" customHeight="1">
      <c r="A82" s="139" t="s">
        <v>59</v>
      </c>
      <c r="B82" s="138" t="s">
        <v>26</v>
      </c>
      <c r="C82" s="137" t="s">
        <v>819</v>
      </c>
      <c r="D82" s="198">
        <f>D83</f>
        <v>5653400</v>
      </c>
      <c r="E82" s="198">
        <f>E83</f>
        <v>4653400</v>
      </c>
      <c r="F82" s="199">
        <f t="shared" si="1"/>
        <v>1000000</v>
      </c>
    </row>
    <row r="83" spans="1:6" ht="15.75" customHeight="1">
      <c r="A83" s="139" t="s">
        <v>60</v>
      </c>
      <c r="B83" s="138" t="s">
        <v>26</v>
      </c>
      <c r="C83" s="137" t="s">
        <v>820</v>
      </c>
      <c r="D83" s="198">
        <v>5653400</v>
      </c>
      <c r="E83" s="198">
        <v>4653400</v>
      </c>
      <c r="F83" s="199">
        <f>D83-E83</f>
        <v>1000000</v>
      </c>
    </row>
    <row r="84" spans="1:6" ht="50.25" customHeight="1">
      <c r="A84" s="139" t="s">
        <v>874</v>
      </c>
      <c r="B84" s="138" t="s">
        <v>26</v>
      </c>
      <c r="C84" s="137" t="s">
        <v>875</v>
      </c>
      <c r="D84" s="136" t="s">
        <v>30</v>
      </c>
      <c r="E84" s="136">
        <f>E85</f>
        <v>40853.98</v>
      </c>
      <c r="F84" s="135"/>
    </row>
    <row r="85" spans="1:6" ht="39" customHeight="1">
      <c r="A85" s="16" t="s">
        <v>876</v>
      </c>
      <c r="B85" s="138" t="s">
        <v>26</v>
      </c>
      <c r="C85" s="171" t="s">
        <v>879</v>
      </c>
      <c r="D85" s="136" t="s">
        <v>30</v>
      </c>
      <c r="E85" s="18">
        <v>40853.98</v>
      </c>
      <c r="F85" s="135"/>
    </row>
    <row r="86" spans="1:6" ht="39" customHeight="1">
      <c r="A86" s="16" t="s">
        <v>877</v>
      </c>
      <c r="B86" s="138" t="s">
        <v>26</v>
      </c>
      <c r="C86" s="171" t="s">
        <v>880</v>
      </c>
      <c r="D86" s="136" t="s">
        <v>30</v>
      </c>
      <c r="E86" s="18">
        <v>40853.98</v>
      </c>
      <c r="F86" s="135"/>
    </row>
    <row r="87" spans="1:6" ht="36" customHeight="1">
      <c r="A87" s="16" t="s">
        <v>878</v>
      </c>
      <c r="B87" s="138" t="s">
        <v>26</v>
      </c>
      <c r="C87" s="171" t="s">
        <v>881</v>
      </c>
      <c r="D87" s="136" t="s">
        <v>30</v>
      </c>
      <c r="E87" s="18">
        <v>40853.98</v>
      </c>
      <c r="F87" s="135"/>
    </row>
    <row r="88" spans="1:6" ht="30" customHeight="1">
      <c r="A88" s="16" t="s">
        <v>823</v>
      </c>
      <c r="B88" s="138"/>
      <c r="C88" s="171" t="s">
        <v>826</v>
      </c>
      <c r="D88" s="136" t="s">
        <v>30</v>
      </c>
      <c r="E88" s="136">
        <f>E89</f>
        <v>-8958.09</v>
      </c>
      <c r="F88" s="135"/>
    </row>
    <row r="89" spans="1:6" ht="27" customHeight="1">
      <c r="A89" s="16" t="s">
        <v>824</v>
      </c>
      <c r="B89" s="138"/>
      <c r="C89" s="171" t="s">
        <v>827</v>
      </c>
      <c r="D89" s="136" t="s">
        <v>30</v>
      </c>
      <c r="E89" s="136">
        <f>E90</f>
        <v>-8958.09</v>
      </c>
      <c r="F89" s="135"/>
    </row>
    <row r="90" spans="1:6" ht="32.25" customHeight="1" thickBot="1">
      <c r="A90" s="16" t="s">
        <v>825</v>
      </c>
      <c r="B90" s="138"/>
      <c r="C90" s="171" t="s">
        <v>828</v>
      </c>
      <c r="D90" s="136" t="s">
        <v>30</v>
      </c>
      <c r="E90" s="136">
        <v>-8958.09</v>
      </c>
      <c r="F90" s="135"/>
    </row>
    <row r="91" spans="1:6" ht="12.75" customHeight="1">
      <c r="A91" s="134"/>
      <c r="B91" s="133"/>
      <c r="C91" s="133"/>
      <c r="D91" s="132"/>
      <c r="E91" s="132"/>
      <c r="F91" s="132"/>
    </row>
  </sheetData>
  <sheetProtection/>
  <mergeCells count="12">
    <mergeCell ref="A1:D1"/>
    <mergeCell ref="A4:D4"/>
    <mergeCell ref="A2:D2"/>
    <mergeCell ref="B6:D6"/>
    <mergeCell ref="B7:D7"/>
    <mergeCell ref="A10:D10"/>
    <mergeCell ref="A11:A17"/>
    <mergeCell ref="F11:F17"/>
    <mergeCell ref="E11:E17"/>
    <mergeCell ref="B11:B17"/>
    <mergeCell ref="D11:D17"/>
    <mergeCell ref="C11:C17"/>
  </mergeCells>
  <conditionalFormatting sqref="F36 F23 F21 F26 F28">
    <cfRule type="cellIs" priority="5" dxfId="0" operator="equal" stopIfTrue="1">
      <formula>0</formula>
    </cfRule>
  </conditionalFormatting>
  <printOptions/>
  <pageMargins left="0.3937007874015748" right="0.15748031496062992" top="0.15748031496062992" bottom="0.15748031496062992" header="0" footer="0"/>
  <pageSetup fitToHeight="2" horizontalDpi="600" verticalDpi="600" orientation="portrait" pageOrder="overThenDown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48"/>
  <sheetViews>
    <sheetView tabSelected="1" zoomScalePageLayoutView="0" workbookViewId="0" topLeftCell="A147">
      <selection activeCell="A231" sqref="A231:IV234"/>
    </sheetView>
  </sheetViews>
  <sheetFormatPr defaultColWidth="9.140625" defaultRowHeight="12.75"/>
  <cols>
    <col min="1" max="1" width="3.7109375" style="72" customWidth="1"/>
    <col min="2" max="2" width="44.7109375" style="72" customWidth="1"/>
    <col min="3" max="3" width="7.00390625" style="72" customWidth="1"/>
    <col min="4" max="5" width="4.57421875" style="72" customWidth="1"/>
    <col min="6" max="6" width="4.8515625" style="72" customWidth="1"/>
    <col min="7" max="7" width="11.28125" style="72" customWidth="1"/>
    <col min="8" max="8" width="5.28125" style="72" customWidth="1"/>
    <col min="9" max="9" width="13.57421875" style="72" customWidth="1"/>
    <col min="10" max="10" width="18.57421875" style="72" customWidth="1"/>
    <col min="11" max="11" width="13.421875" style="72" customWidth="1"/>
    <col min="12" max="12" width="11.28125" style="72" bestFit="1" customWidth="1"/>
    <col min="13" max="13" width="11.00390625" style="72" customWidth="1"/>
    <col min="14" max="14" width="10.8515625" style="72" bestFit="1" customWidth="1"/>
    <col min="15" max="15" width="11.28125" style="72" customWidth="1"/>
    <col min="16" max="16384" width="9.140625" style="72" customWidth="1"/>
  </cols>
  <sheetData>
    <row r="1" spans="1:9" ht="9" customHeight="1">
      <c r="A1" s="121"/>
      <c r="B1" s="121"/>
      <c r="C1" s="121"/>
      <c r="D1" s="121"/>
      <c r="E1" s="121"/>
      <c r="F1" s="121"/>
      <c r="G1" s="121"/>
      <c r="H1" s="121"/>
      <c r="I1" s="121"/>
    </row>
    <row r="2" spans="1:11" ht="19.5" customHeight="1">
      <c r="A2" s="259" t="s">
        <v>551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</row>
    <row r="3" spans="1:9" ht="12.75">
      <c r="A3" s="120"/>
      <c r="B3" s="120"/>
      <c r="C3" s="120"/>
      <c r="D3" s="120"/>
      <c r="E3" s="120"/>
      <c r="F3" s="120"/>
      <c r="G3" s="120"/>
      <c r="H3" s="263"/>
      <c r="I3" s="263"/>
    </row>
    <row r="4" spans="1:11" ht="12.75" customHeight="1">
      <c r="A4" s="264" t="s">
        <v>550</v>
      </c>
      <c r="B4" s="266" t="s">
        <v>549</v>
      </c>
      <c r="C4" s="269" t="s">
        <v>17</v>
      </c>
      <c r="D4" s="271" t="s">
        <v>63</v>
      </c>
      <c r="E4" s="272"/>
      <c r="F4" s="272"/>
      <c r="G4" s="272"/>
      <c r="H4" s="272"/>
      <c r="I4" s="267" t="s">
        <v>19</v>
      </c>
      <c r="J4" s="275" t="s">
        <v>20</v>
      </c>
      <c r="K4" s="262" t="s">
        <v>21</v>
      </c>
    </row>
    <row r="5" spans="1:14" ht="28.5" customHeight="1">
      <c r="A5" s="265"/>
      <c r="B5" s="266"/>
      <c r="C5" s="270"/>
      <c r="D5" s="273"/>
      <c r="E5" s="274"/>
      <c r="F5" s="274"/>
      <c r="G5" s="274"/>
      <c r="H5" s="274"/>
      <c r="I5" s="268"/>
      <c r="J5" s="275"/>
      <c r="K5" s="262"/>
      <c r="N5" s="116"/>
    </row>
    <row r="6" spans="1:14" ht="22.5" customHeight="1">
      <c r="A6" s="119"/>
      <c r="B6" s="118" t="s">
        <v>64</v>
      </c>
      <c r="C6" s="117">
        <v>200</v>
      </c>
      <c r="D6" s="260" t="s">
        <v>829</v>
      </c>
      <c r="E6" s="261"/>
      <c r="F6" s="261"/>
      <c r="G6" s="261"/>
      <c r="H6" s="261"/>
      <c r="I6" s="85">
        <f>I7+I388</f>
        <v>54088505.39</v>
      </c>
      <c r="J6" s="85">
        <f>J7+J388</f>
        <v>30986901.41</v>
      </c>
      <c r="K6" s="85">
        <f>K7+K388</f>
        <v>23101603.979999997</v>
      </c>
      <c r="N6" s="116"/>
    </row>
    <row r="7" spans="1:15" ht="25.5" customHeight="1">
      <c r="A7" s="94" t="s">
        <v>548</v>
      </c>
      <c r="B7" s="97" t="s">
        <v>547</v>
      </c>
      <c r="C7" s="97"/>
      <c r="D7" s="94" t="s">
        <v>14</v>
      </c>
      <c r="E7" s="94" t="s">
        <v>475</v>
      </c>
      <c r="F7" s="94" t="s">
        <v>475</v>
      </c>
      <c r="G7" s="99" t="s">
        <v>619</v>
      </c>
      <c r="H7" s="94" t="s">
        <v>456</v>
      </c>
      <c r="I7" s="86">
        <f>I8+I92+I102+I138+I190+I304+I358+I366+I381</f>
        <v>52917305.39</v>
      </c>
      <c r="J7" s="86">
        <f>J8+J92+J102+J138+J190+J304+J358+J366+J381</f>
        <v>29848627.73</v>
      </c>
      <c r="K7" s="86">
        <f>K8+K92+K102+K138+K190+K304+K358+K366+K381</f>
        <v>23068677.659999996</v>
      </c>
      <c r="N7" s="116"/>
      <c r="O7" s="116"/>
    </row>
    <row r="8" spans="1:15" s="176" customFormat="1" ht="12.75">
      <c r="A8" s="112"/>
      <c r="B8" s="107" t="s">
        <v>476</v>
      </c>
      <c r="C8" s="107"/>
      <c r="D8" s="112" t="s">
        <v>14</v>
      </c>
      <c r="E8" s="112" t="s">
        <v>454</v>
      </c>
      <c r="F8" s="112" t="s">
        <v>475</v>
      </c>
      <c r="G8" s="175" t="s">
        <v>619</v>
      </c>
      <c r="H8" s="112" t="s">
        <v>456</v>
      </c>
      <c r="I8" s="86">
        <f>I9+I30+I40+I47</f>
        <v>11700900</v>
      </c>
      <c r="J8" s="86">
        <f>J9+J30+J40+J47</f>
        <v>5726829.67</v>
      </c>
      <c r="K8" s="114">
        <f>K9+K30+K40+K47</f>
        <v>5974070.33</v>
      </c>
      <c r="N8" s="177"/>
      <c r="O8" s="177"/>
    </row>
    <row r="9" spans="1:15" s="176" customFormat="1" ht="50.25" customHeight="1">
      <c r="A9" s="112"/>
      <c r="B9" s="107" t="s">
        <v>546</v>
      </c>
      <c r="C9" s="107"/>
      <c r="D9" s="112" t="s">
        <v>14</v>
      </c>
      <c r="E9" s="112" t="s">
        <v>454</v>
      </c>
      <c r="F9" s="112" t="s">
        <v>509</v>
      </c>
      <c r="G9" s="175" t="s">
        <v>619</v>
      </c>
      <c r="H9" s="112" t="s">
        <v>456</v>
      </c>
      <c r="I9" s="86">
        <f aca="true" t="shared" si="0" ref="I9:K10">I10</f>
        <v>5913700</v>
      </c>
      <c r="J9" s="86">
        <f>J10</f>
        <v>5726829.67</v>
      </c>
      <c r="K9" s="114">
        <f t="shared" si="0"/>
        <v>186870.33000000007</v>
      </c>
      <c r="N9" s="177"/>
      <c r="O9" s="177"/>
    </row>
    <row r="10" spans="1:15" s="176" customFormat="1" ht="24">
      <c r="A10" s="112"/>
      <c r="B10" s="107" t="s">
        <v>460</v>
      </c>
      <c r="C10" s="107"/>
      <c r="D10" s="112" t="s">
        <v>14</v>
      </c>
      <c r="E10" s="112" t="s">
        <v>454</v>
      </c>
      <c r="F10" s="112" t="s">
        <v>509</v>
      </c>
      <c r="G10" s="112" t="s">
        <v>618</v>
      </c>
      <c r="H10" s="112" t="s">
        <v>456</v>
      </c>
      <c r="I10" s="86">
        <f t="shared" si="0"/>
        <v>5913700</v>
      </c>
      <c r="J10" s="86">
        <f t="shared" si="0"/>
        <v>5726829.67</v>
      </c>
      <c r="K10" s="114">
        <f t="shared" si="0"/>
        <v>186870.33000000007</v>
      </c>
      <c r="N10" s="177"/>
      <c r="O10" s="177"/>
    </row>
    <row r="11" spans="1:11" s="176" customFormat="1" ht="28.5" customHeight="1">
      <c r="A11" s="112"/>
      <c r="B11" s="178" t="s">
        <v>545</v>
      </c>
      <c r="C11" s="178"/>
      <c r="D11" s="112" t="s">
        <v>14</v>
      </c>
      <c r="E11" s="112" t="s">
        <v>454</v>
      </c>
      <c r="F11" s="112" t="s">
        <v>509</v>
      </c>
      <c r="G11" s="112" t="s">
        <v>617</v>
      </c>
      <c r="H11" s="112" t="s">
        <v>456</v>
      </c>
      <c r="I11" s="86">
        <f>I12+I26</f>
        <v>5913700</v>
      </c>
      <c r="J11" s="86">
        <f>J12+J26</f>
        <v>5726829.67</v>
      </c>
      <c r="K11" s="114">
        <f>K12+K26</f>
        <v>186870.33000000007</v>
      </c>
    </row>
    <row r="12" spans="1:11" s="176" customFormat="1" ht="48">
      <c r="A12" s="112"/>
      <c r="B12" s="178" t="s">
        <v>467</v>
      </c>
      <c r="C12" s="178"/>
      <c r="D12" s="112" t="s">
        <v>14</v>
      </c>
      <c r="E12" s="112" t="s">
        <v>454</v>
      </c>
      <c r="F12" s="112" t="s">
        <v>509</v>
      </c>
      <c r="G12" s="112" t="s">
        <v>616</v>
      </c>
      <c r="H12" s="112" t="s">
        <v>456</v>
      </c>
      <c r="I12" s="86">
        <f>I13+I18</f>
        <v>5912800</v>
      </c>
      <c r="J12" s="85">
        <f>J13+J18</f>
        <v>5725929.67</v>
      </c>
      <c r="K12" s="179">
        <f aca="true" t="shared" si="1" ref="K12:K25">I12-J12</f>
        <v>186870.33000000007</v>
      </c>
    </row>
    <row r="13" spans="1:11" s="176" customFormat="1" ht="12.75">
      <c r="A13" s="112"/>
      <c r="B13" s="178" t="s">
        <v>544</v>
      </c>
      <c r="C13" s="178"/>
      <c r="D13" s="112" t="s">
        <v>14</v>
      </c>
      <c r="E13" s="112" t="s">
        <v>454</v>
      </c>
      <c r="F13" s="112" t="s">
        <v>509</v>
      </c>
      <c r="G13" s="112" t="s">
        <v>615</v>
      </c>
      <c r="H13" s="112" t="s">
        <v>456</v>
      </c>
      <c r="I13" s="86">
        <f aca="true" t="shared" si="2" ref="I13:K14">I14</f>
        <v>1256200</v>
      </c>
      <c r="J13" s="85">
        <f t="shared" si="2"/>
        <v>1254549</v>
      </c>
      <c r="K13" s="179">
        <f t="shared" si="1"/>
        <v>1651</v>
      </c>
    </row>
    <row r="14" spans="1:11" s="176" customFormat="1" ht="52.5" customHeight="1">
      <c r="A14" s="112"/>
      <c r="B14" s="102" t="s">
        <v>69</v>
      </c>
      <c r="C14" s="102"/>
      <c r="D14" s="111" t="s">
        <v>14</v>
      </c>
      <c r="E14" s="111" t="s">
        <v>454</v>
      </c>
      <c r="F14" s="111" t="s">
        <v>509</v>
      </c>
      <c r="G14" s="111" t="s">
        <v>615</v>
      </c>
      <c r="H14" s="111" t="s">
        <v>472</v>
      </c>
      <c r="I14" s="91">
        <f>I15</f>
        <v>1256200</v>
      </c>
      <c r="J14" s="91">
        <f t="shared" si="2"/>
        <v>1254549</v>
      </c>
      <c r="K14" s="113">
        <f t="shared" si="2"/>
        <v>1650.9999999999418</v>
      </c>
    </row>
    <row r="15" spans="1:11" s="176" customFormat="1" ht="26.25" customHeight="1">
      <c r="A15" s="112"/>
      <c r="B15" s="102" t="s">
        <v>71</v>
      </c>
      <c r="C15" s="102"/>
      <c r="D15" s="111" t="s">
        <v>14</v>
      </c>
      <c r="E15" s="111" t="s">
        <v>454</v>
      </c>
      <c r="F15" s="111" t="s">
        <v>509</v>
      </c>
      <c r="G15" s="111" t="s">
        <v>615</v>
      </c>
      <c r="H15" s="111" t="s">
        <v>471</v>
      </c>
      <c r="I15" s="91">
        <f>SUM(I16:I17)</f>
        <v>1256200</v>
      </c>
      <c r="J15" s="91">
        <f>SUM(J16:J17)</f>
        <v>1254549</v>
      </c>
      <c r="K15" s="113">
        <f>SUM(K16:K17)</f>
        <v>1650.9999999999418</v>
      </c>
    </row>
    <row r="16" spans="1:13" s="176" customFormat="1" ht="24">
      <c r="A16" s="112"/>
      <c r="B16" s="102" t="s">
        <v>741</v>
      </c>
      <c r="C16" s="102"/>
      <c r="D16" s="111" t="s">
        <v>14</v>
      </c>
      <c r="E16" s="111" t="s">
        <v>454</v>
      </c>
      <c r="F16" s="111" t="s">
        <v>509</v>
      </c>
      <c r="G16" s="111" t="s">
        <v>615</v>
      </c>
      <c r="H16" s="111" t="s">
        <v>469</v>
      </c>
      <c r="I16" s="91">
        <v>972600</v>
      </c>
      <c r="J16" s="90">
        <v>971191.42</v>
      </c>
      <c r="K16" s="180">
        <f t="shared" si="1"/>
        <v>1408.579999999958</v>
      </c>
      <c r="L16" s="177"/>
      <c r="M16" s="177"/>
    </row>
    <row r="17" spans="1:13" s="176" customFormat="1" ht="36">
      <c r="A17" s="112"/>
      <c r="B17" s="102" t="s">
        <v>742</v>
      </c>
      <c r="C17" s="102"/>
      <c r="D17" s="111" t="s">
        <v>14</v>
      </c>
      <c r="E17" s="111" t="s">
        <v>454</v>
      </c>
      <c r="F17" s="111" t="s">
        <v>509</v>
      </c>
      <c r="G17" s="111" t="s">
        <v>615</v>
      </c>
      <c r="H17" s="111" t="s">
        <v>614</v>
      </c>
      <c r="I17" s="91">
        <v>283600</v>
      </c>
      <c r="J17" s="90">
        <v>283357.58</v>
      </c>
      <c r="K17" s="180">
        <f t="shared" si="1"/>
        <v>242.4199999999837</v>
      </c>
      <c r="L17" s="177"/>
      <c r="M17" s="177"/>
    </row>
    <row r="18" spans="1:11" s="176" customFormat="1" ht="12.75">
      <c r="A18" s="112"/>
      <c r="B18" s="107" t="s">
        <v>466</v>
      </c>
      <c r="C18" s="107"/>
      <c r="D18" s="112" t="s">
        <v>14</v>
      </c>
      <c r="E18" s="112" t="s">
        <v>454</v>
      </c>
      <c r="F18" s="112" t="s">
        <v>509</v>
      </c>
      <c r="G18" s="112" t="s">
        <v>620</v>
      </c>
      <c r="H18" s="112" t="s">
        <v>456</v>
      </c>
      <c r="I18" s="86">
        <f>I19+I23</f>
        <v>4656600</v>
      </c>
      <c r="J18" s="86">
        <f>J19+J23</f>
        <v>4471380.67</v>
      </c>
      <c r="K18" s="179">
        <f t="shared" si="1"/>
        <v>185219.33000000007</v>
      </c>
    </row>
    <row r="19" spans="1:11" s="176" customFormat="1" ht="52.5" customHeight="1">
      <c r="A19" s="112"/>
      <c r="B19" s="102" t="s">
        <v>473</v>
      </c>
      <c r="C19" s="102"/>
      <c r="D19" s="111" t="s">
        <v>14</v>
      </c>
      <c r="E19" s="111" t="s">
        <v>454</v>
      </c>
      <c r="F19" s="111" t="s">
        <v>509</v>
      </c>
      <c r="G19" s="111" t="s">
        <v>620</v>
      </c>
      <c r="H19" s="111" t="s">
        <v>472</v>
      </c>
      <c r="I19" s="91">
        <f>I20</f>
        <v>2893000</v>
      </c>
      <c r="J19" s="91">
        <f>J20</f>
        <v>2876242.59</v>
      </c>
      <c r="K19" s="113">
        <f>K20</f>
        <v>16757.41000000015</v>
      </c>
    </row>
    <row r="20" spans="1:11" s="176" customFormat="1" ht="29.25" customHeight="1">
      <c r="A20" s="112"/>
      <c r="B20" s="102" t="s">
        <v>71</v>
      </c>
      <c r="C20" s="102"/>
      <c r="D20" s="111" t="s">
        <v>14</v>
      </c>
      <c r="E20" s="111" t="s">
        <v>454</v>
      </c>
      <c r="F20" s="111" t="s">
        <v>509</v>
      </c>
      <c r="G20" s="111" t="s">
        <v>620</v>
      </c>
      <c r="H20" s="111" t="s">
        <v>471</v>
      </c>
      <c r="I20" s="91">
        <f>SUM(I21:I22)</f>
        <v>2893000</v>
      </c>
      <c r="J20" s="91">
        <f>SUM(J21:J22)</f>
        <v>2876242.59</v>
      </c>
      <c r="K20" s="113">
        <f>SUM(K21:K22)</f>
        <v>16757.41000000015</v>
      </c>
    </row>
    <row r="21" spans="1:11" s="176" customFormat="1" ht="24">
      <c r="A21" s="112"/>
      <c r="B21" s="102" t="s">
        <v>741</v>
      </c>
      <c r="C21" s="102"/>
      <c r="D21" s="111" t="s">
        <v>14</v>
      </c>
      <c r="E21" s="111" t="s">
        <v>454</v>
      </c>
      <c r="F21" s="111" t="s">
        <v>509</v>
      </c>
      <c r="G21" s="111" t="s">
        <v>620</v>
      </c>
      <c r="H21" s="111" t="s">
        <v>469</v>
      </c>
      <c r="I21" s="91">
        <v>2222000</v>
      </c>
      <c r="J21" s="90">
        <v>2219935.28</v>
      </c>
      <c r="K21" s="180">
        <f t="shared" si="1"/>
        <v>2064.720000000205</v>
      </c>
    </row>
    <row r="22" spans="1:11" s="176" customFormat="1" ht="36">
      <c r="A22" s="112"/>
      <c r="B22" s="102" t="s">
        <v>742</v>
      </c>
      <c r="C22" s="102"/>
      <c r="D22" s="111" t="s">
        <v>14</v>
      </c>
      <c r="E22" s="111" t="s">
        <v>454</v>
      </c>
      <c r="F22" s="111" t="s">
        <v>509</v>
      </c>
      <c r="G22" s="111" t="s">
        <v>620</v>
      </c>
      <c r="H22" s="111" t="s">
        <v>614</v>
      </c>
      <c r="I22" s="91">
        <v>671000</v>
      </c>
      <c r="J22" s="90">
        <v>656307.31</v>
      </c>
      <c r="K22" s="180">
        <f t="shared" si="1"/>
        <v>14692.689999999944</v>
      </c>
    </row>
    <row r="23" spans="1:11" s="176" customFormat="1" ht="26.25" customHeight="1">
      <c r="A23" s="112"/>
      <c r="B23" s="102" t="s">
        <v>90</v>
      </c>
      <c r="C23" s="102"/>
      <c r="D23" s="111" t="s">
        <v>14</v>
      </c>
      <c r="E23" s="111" t="s">
        <v>454</v>
      </c>
      <c r="F23" s="111" t="s">
        <v>509</v>
      </c>
      <c r="G23" s="111" t="s">
        <v>620</v>
      </c>
      <c r="H23" s="111" t="s">
        <v>65</v>
      </c>
      <c r="I23" s="91">
        <f>I24</f>
        <v>1763600</v>
      </c>
      <c r="J23" s="90">
        <f>J24</f>
        <v>1595138.08</v>
      </c>
      <c r="K23" s="180">
        <f t="shared" si="1"/>
        <v>168461.91999999993</v>
      </c>
    </row>
    <row r="24" spans="1:11" s="176" customFormat="1" ht="27" customHeight="1">
      <c r="A24" s="112"/>
      <c r="B24" s="102" t="s">
        <v>465</v>
      </c>
      <c r="C24" s="102"/>
      <c r="D24" s="111" t="s">
        <v>14</v>
      </c>
      <c r="E24" s="111" t="s">
        <v>454</v>
      </c>
      <c r="F24" s="111" t="s">
        <v>509</v>
      </c>
      <c r="G24" s="111" t="s">
        <v>620</v>
      </c>
      <c r="H24" s="111" t="s">
        <v>464</v>
      </c>
      <c r="I24" s="91">
        <f>I25</f>
        <v>1763600</v>
      </c>
      <c r="J24" s="90">
        <f>J25</f>
        <v>1595138.08</v>
      </c>
      <c r="K24" s="180">
        <f t="shared" si="1"/>
        <v>168461.91999999993</v>
      </c>
    </row>
    <row r="25" spans="1:11" s="176" customFormat="1" ht="29.25" customHeight="1">
      <c r="A25" s="112"/>
      <c r="B25" s="102" t="s">
        <v>497</v>
      </c>
      <c r="C25" s="102"/>
      <c r="D25" s="111" t="s">
        <v>14</v>
      </c>
      <c r="E25" s="111" t="s">
        <v>454</v>
      </c>
      <c r="F25" s="111" t="s">
        <v>509</v>
      </c>
      <c r="G25" s="111" t="s">
        <v>620</v>
      </c>
      <c r="H25" s="111" t="s">
        <v>461</v>
      </c>
      <c r="I25" s="91">
        <v>1763600</v>
      </c>
      <c r="J25" s="91">
        <v>1595138.08</v>
      </c>
      <c r="K25" s="180">
        <f t="shared" si="1"/>
        <v>168461.91999999993</v>
      </c>
    </row>
    <row r="26" spans="1:11" s="176" customFormat="1" ht="48">
      <c r="A26" s="112"/>
      <c r="B26" s="107" t="s">
        <v>458</v>
      </c>
      <c r="C26" s="107"/>
      <c r="D26" s="112" t="s">
        <v>14</v>
      </c>
      <c r="E26" s="112" t="s">
        <v>454</v>
      </c>
      <c r="F26" s="112" t="s">
        <v>509</v>
      </c>
      <c r="G26" s="112" t="s">
        <v>622</v>
      </c>
      <c r="H26" s="112" t="s">
        <v>456</v>
      </c>
      <c r="I26" s="86">
        <f aca="true" t="shared" si="3" ref="I26:J28">I27</f>
        <v>900</v>
      </c>
      <c r="J26" s="85">
        <f t="shared" si="3"/>
        <v>900</v>
      </c>
      <c r="K26" s="179">
        <f aca="true" t="shared" si="4" ref="K26:K33">I26-J26</f>
        <v>0</v>
      </c>
    </row>
    <row r="27" spans="1:11" s="176" customFormat="1" ht="51" customHeight="1">
      <c r="A27" s="112"/>
      <c r="B27" s="107" t="s">
        <v>542</v>
      </c>
      <c r="C27" s="107"/>
      <c r="D27" s="112" t="s">
        <v>14</v>
      </c>
      <c r="E27" s="112" t="s">
        <v>454</v>
      </c>
      <c r="F27" s="112" t="s">
        <v>509</v>
      </c>
      <c r="G27" s="112" t="s">
        <v>621</v>
      </c>
      <c r="H27" s="112" t="s">
        <v>456</v>
      </c>
      <c r="I27" s="86">
        <f t="shared" si="3"/>
        <v>900</v>
      </c>
      <c r="J27" s="85">
        <f t="shared" si="3"/>
        <v>900</v>
      </c>
      <c r="K27" s="179">
        <f t="shared" si="4"/>
        <v>0</v>
      </c>
    </row>
    <row r="28" spans="1:11" s="176" customFormat="1" ht="12.75">
      <c r="A28" s="112"/>
      <c r="B28" s="102" t="s">
        <v>113</v>
      </c>
      <c r="C28" s="102"/>
      <c r="D28" s="111" t="s">
        <v>14</v>
      </c>
      <c r="E28" s="111" t="s">
        <v>454</v>
      </c>
      <c r="F28" s="111" t="s">
        <v>509</v>
      </c>
      <c r="G28" s="111" t="s">
        <v>621</v>
      </c>
      <c r="H28" s="111" t="s">
        <v>415</v>
      </c>
      <c r="I28" s="91">
        <f t="shared" si="3"/>
        <v>900</v>
      </c>
      <c r="J28" s="90">
        <f t="shared" si="3"/>
        <v>900</v>
      </c>
      <c r="K28" s="180">
        <f t="shared" si="4"/>
        <v>0</v>
      </c>
    </row>
    <row r="29" spans="1:11" s="176" customFormat="1" ht="12.75">
      <c r="A29" s="112"/>
      <c r="B29" s="102" t="s">
        <v>58</v>
      </c>
      <c r="C29" s="102"/>
      <c r="D29" s="111" t="s">
        <v>14</v>
      </c>
      <c r="E29" s="111" t="s">
        <v>454</v>
      </c>
      <c r="F29" s="111" t="s">
        <v>509</v>
      </c>
      <c r="G29" s="111" t="s">
        <v>621</v>
      </c>
      <c r="H29" s="111" t="s">
        <v>452</v>
      </c>
      <c r="I29" s="91">
        <v>900</v>
      </c>
      <c r="J29" s="90">
        <v>900</v>
      </c>
      <c r="K29" s="180">
        <f t="shared" si="4"/>
        <v>0</v>
      </c>
    </row>
    <row r="30" spans="1:11" s="176" customFormat="1" ht="36">
      <c r="A30" s="112"/>
      <c r="B30" s="181" t="s">
        <v>162</v>
      </c>
      <c r="C30" s="181"/>
      <c r="D30" s="112" t="s">
        <v>14</v>
      </c>
      <c r="E30" s="112" t="s">
        <v>454</v>
      </c>
      <c r="F30" s="112" t="s">
        <v>453</v>
      </c>
      <c r="G30" s="175" t="s">
        <v>619</v>
      </c>
      <c r="H30" s="112" t="s">
        <v>456</v>
      </c>
      <c r="I30" s="86">
        <f aca="true" t="shared" si="5" ref="I30:J32">I31</f>
        <v>151800</v>
      </c>
      <c r="J30" s="85">
        <f t="shared" si="5"/>
        <v>0</v>
      </c>
      <c r="K30" s="179">
        <f t="shared" si="4"/>
        <v>151800</v>
      </c>
    </row>
    <row r="31" spans="1:11" s="176" customFormat="1" ht="24">
      <c r="A31" s="112"/>
      <c r="B31" s="107" t="s">
        <v>460</v>
      </c>
      <c r="C31" s="107"/>
      <c r="D31" s="112" t="s">
        <v>14</v>
      </c>
      <c r="E31" s="112" t="s">
        <v>454</v>
      </c>
      <c r="F31" s="112" t="s">
        <v>453</v>
      </c>
      <c r="G31" s="112" t="s">
        <v>618</v>
      </c>
      <c r="H31" s="112" t="s">
        <v>456</v>
      </c>
      <c r="I31" s="86">
        <f t="shared" si="5"/>
        <v>151800</v>
      </c>
      <c r="J31" s="86">
        <f t="shared" si="5"/>
        <v>0</v>
      </c>
      <c r="K31" s="179">
        <f t="shared" si="4"/>
        <v>151800</v>
      </c>
    </row>
    <row r="32" spans="1:11" s="176" customFormat="1" ht="24.75" customHeight="1">
      <c r="A32" s="112"/>
      <c r="B32" s="178" t="s">
        <v>459</v>
      </c>
      <c r="C32" s="178"/>
      <c r="D32" s="112" t="s">
        <v>14</v>
      </c>
      <c r="E32" s="112" t="s">
        <v>454</v>
      </c>
      <c r="F32" s="112" t="s">
        <v>453</v>
      </c>
      <c r="G32" s="112" t="s">
        <v>617</v>
      </c>
      <c r="H32" s="112" t="s">
        <v>456</v>
      </c>
      <c r="I32" s="86">
        <f t="shared" si="5"/>
        <v>151800</v>
      </c>
      <c r="J32" s="85">
        <f t="shared" si="5"/>
        <v>0</v>
      </c>
      <c r="K32" s="179">
        <f t="shared" si="4"/>
        <v>151800</v>
      </c>
    </row>
    <row r="33" spans="1:11" s="176" customFormat="1" ht="48">
      <c r="A33" s="112"/>
      <c r="B33" s="107" t="s">
        <v>458</v>
      </c>
      <c r="C33" s="107"/>
      <c r="D33" s="112" t="s">
        <v>14</v>
      </c>
      <c r="E33" s="112" t="s">
        <v>454</v>
      </c>
      <c r="F33" s="112" t="s">
        <v>453</v>
      </c>
      <c r="G33" s="112" t="s">
        <v>622</v>
      </c>
      <c r="H33" s="112" t="s">
        <v>456</v>
      </c>
      <c r="I33" s="86">
        <f>I34+I37+I40</f>
        <v>151800</v>
      </c>
      <c r="J33" s="86">
        <f>J34+J37</f>
        <v>0</v>
      </c>
      <c r="K33" s="179">
        <f t="shared" si="4"/>
        <v>151800</v>
      </c>
    </row>
    <row r="34" spans="1:11" s="176" customFormat="1" ht="48">
      <c r="A34" s="112"/>
      <c r="B34" s="178" t="s">
        <v>541</v>
      </c>
      <c r="C34" s="178"/>
      <c r="D34" s="112" t="s">
        <v>14</v>
      </c>
      <c r="E34" s="112" t="s">
        <v>454</v>
      </c>
      <c r="F34" s="112" t="s">
        <v>453</v>
      </c>
      <c r="G34" s="112" t="s">
        <v>623</v>
      </c>
      <c r="H34" s="112" t="s">
        <v>456</v>
      </c>
      <c r="I34" s="86">
        <f>I35</f>
        <v>86000</v>
      </c>
      <c r="J34" s="85">
        <f>J35</f>
        <v>0</v>
      </c>
      <c r="K34" s="179">
        <f aca="true" t="shared" si="6" ref="K34:K39">I34-J34</f>
        <v>86000</v>
      </c>
    </row>
    <row r="35" spans="1:11" s="176" customFormat="1" ht="12.75">
      <c r="A35" s="112"/>
      <c r="B35" s="102" t="s">
        <v>113</v>
      </c>
      <c r="C35" s="102"/>
      <c r="D35" s="111" t="s">
        <v>14</v>
      </c>
      <c r="E35" s="111" t="s">
        <v>454</v>
      </c>
      <c r="F35" s="111" t="s">
        <v>453</v>
      </c>
      <c r="G35" s="111" t="s">
        <v>623</v>
      </c>
      <c r="H35" s="111" t="s">
        <v>415</v>
      </c>
      <c r="I35" s="91">
        <f>I36</f>
        <v>86000</v>
      </c>
      <c r="J35" s="90">
        <f>J36</f>
        <v>0</v>
      </c>
      <c r="K35" s="180">
        <f t="shared" si="6"/>
        <v>86000</v>
      </c>
    </row>
    <row r="36" spans="1:11" s="176" customFormat="1" ht="12.75">
      <c r="A36" s="112"/>
      <c r="B36" s="102" t="s">
        <v>58</v>
      </c>
      <c r="C36" s="102"/>
      <c r="D36" s="111" t="s">
        <v>14</v>
      </c>
      <c r="E36" s="111" t="s">
        <v>454</v>
      </c>
      <c r="F36" s="111" t="s">
        <v>453</v>
      </c>
      <c r="G36" s="111" t="s">
        <v>623</v>
      </c>
      <c r="H36" s="111" t="s">
        <v>452</v>
      </c>
      <c r="I36" s="91">
        <v>86000</v>
      </c>
      <c r="J36" s="90">
        <v>0</v>
      </c>
      <c r="K36" s="180">
        <f t="shared" si="6"/>
        <v>86000</v>
      </c>
    </row>
    <row r="37" spans="1:11" s="176" customFormat="1" ht="51" customHeight="1">
      <c r="A37" s="112"/>
      <c r="B37" s="182" t="s">
        <v>540</v>
      </c>
      <c r="C37" s="102"/>
      <c r="D37" s="112" t="s">
        <v>14</v>
      </c>
      <c r="E37" s="112" t="s">
        <v>454</v>
      </c>
      <c r="F37" s="112" t="s">
        <v>453</v>
      </c>
      <c r="G37" s="112" t="s">
        <v>624</v>
      </c>
      <c r="H37" s="112" t="s">
        <v>456</v>
      </c>
      <c r="I37" s="86">
        <f>I38</f>
        <v>34000</v>
      </c>
      <c r="J37" s="86">
        <f>J38</f>
        <v>0</v>
      </c>
      <c r="K37" s="179">
        <f t="shared" si="6"/>
        <v>34000</v>
      </c>
    </row>
    <row r="38" spans="1:11" s="176" customFormat="1" ht="12.75">
      <c r="A38" s="112"/>
      <c r="B38" s="102" t="s">
        <v>113</v>
      </c>
      <c r="C38" s="102"/>
      <c r="D38" s="111" t="s">
        <v>14</v>
      </c>
      <c r="E38" s="111" t="s">
        <v>454</v>
      </c>
      <c r="F38" s="111" t="s">
        <v>453</v>
      </c>
      <c r="G38" s="111" t="s">
        <v>624</v>
      </c>
      <c r="H38" s="111" t="s">
        <v>415</v>
      </c>
      <c r="I38" s="91">
        <f>I39</f>
        <v>34000</v>
      </c>
      <c r="J38" s="90">
        <f>J39</f>
        <v>0</v>
      </c>
      <c r="K38" s="180">
        <f t="shared" si="6"/>
        <v>34000</v>
      </c>
    </row>
    <row r="39" spans="1:11" s="176" customFormat="1" ht="12.75">
      <c r="A39" s="112"/>
      <c r="B39" s="102" t="s">
        <v>58</v>
      </c>
      <c r="C39" s="102"/>
      <c r="D39" s="111" t="s">
        <v>14</v>
      </c>
      <c r="E39" s="111" t="s">
        <v>454</v>
      </c>
      <c r="F39" s="111" t="s">
        <v>453</v>
      </c>
      <c r="G39" s="111" t="s">
        <v>624</v>
      </c>
      <c r="H39" s="111" t="s">
        <v>452</v>
      </c>
      <c r="I39" s="91">
        <v>34000</v>
      </c>
      <c r="J39" s="90">
        <v>0</v>
      </c>
      <c r="K39" s="180">
        <f t="shared" si="6"/>
        <v>34000</v>
      </c>
    </row>
    <row r="40" spans="1:11" s="176" customFormat="1" ht="51" customHeight="1">
      <c r="A40" s="112"/>
      <c r="B40" s="182" t="s">
        <v>540</v>
      </c>
      <c r="C40" s="102"/>
      <c r="D40" s="112" t="s">
        <v>14</v>
      </c>
      <c r="E40" s="112" t="s">
        <v>454</v>
      </c>
      <c r="F40" s="112" t="s">
        <v>453</v>
      </c>
      <c r="G40" s="112" t="s">
        <v>704</v>
      </c>
      <c r="H40" s="112" t="s">
        <v>456</v>
      </c>
      <c r="I40" s="86">
        <f>I41</f>
        <v>31800</v>
      </c>
      <c r="J40" s="86">
        <f>J41</f>
        <v>0</v>
      </c>
      <c r="K40" s="179">
        <f aca="true" t="shared" si="7" ref="K40:K46">I40-J40</f>
        <v>31800</v>
      </c>
    </row>
    <row r="41" spans="1:11" s="176" customFormat="1" ht="12.75">
      <c r="A41" s="112"/>
      <c r="B41" s="102" t="s">
        <v>113</v>
      </c>
      <c r="C41" s="102"/>
      <c r="D41" s="111" t="s">
        <v>14</v>
      </c>
      <c r="E41" s="111" t="s">
        <v>454</v>
      </c>
      <c r="F41" s="111" t="s">
        <v>453</v>
      </c>
      <c r="G41" s="111" t="s">
        <v>704</v>
      </c>
      <c r="H41" s="111" t="s">
        <v>415</v>
      </c>
      <c r="I41" s="91">
        <f>I42</f>
        <v>31800</v>
      </c>
      <c r="J41" s="90">
        <f>J42</f>
        <v>0</v>
      </c>
      <c r="K41" s="180">
        <f t="shared" si="7"/>
        <v>31800</v>
      </c>
    </row>
    <row r="42" spans="1:11" s="176" customFormat="1" ht="12.75">
      <c r="A42" s="112"/>
      <c r="B42" s="102" t="s">
        <v>58</v>
      </c>
      <c r="C42" s="102"/>
      <c r="D42" s="111" t="s">
        <v>14</v>
      </c>
      <c r="E42" s="111" t="s">
        <v>454</v>
      </c>
      <c r="F42" s="111" t="s">
        <v>453</v>
      </c>
      <c r="G42" s="111" t="s">
        <v>704</v>
      </c>
      <c r="H42" s="111" t="s">
        <v>452</v>
      </c>
      <c r="I42" s="91">
        <v>31800</v>
      </c>
      <c r="J42" s="90">
        <v>0</v>
      </c>
      <c r="K42" s="180">
        <f t="shared" si="7"/>
        <v>31800</v>
      </c>
    </row>
    <row r="43" spans="1:11" s="176" customFormat="1" ht="24">
      <c r="A43" s="112"/>
      <c r="B43" s="178" t="s">
        <v>528</v>
      </c>
      <c r="C43" s="178"/>
      <c r="D43" s="112" t="s">
        <v>14</v>
      </c>
      <c r="E43" s="112" t="s">
        <v>454</v>
      </c>
      <c r="F43" s="112" t="s">
        <v>480</v>
      </c>
      <c r="G43" s="112" t="s">
        <v>626</v>
      </c>
      <c r="H43" s="112" t="s">
        <v>456</v>
      </c>
      <c r="I43" s="86">
        <f>I44</f>
        <v>678200</v>
      </c>
      <c r="J43" s="85">
        <f>J44</f>
        <v>0</v>
      </c>
      <c r="K43" s="179">
        <f t="shared" si="7"/>
        <v>678200</v>
      </c>
    </row>
    <row r="44" spans="1:11" s="176" customFormat="1" ht="12.75">
      <c r="A44" s="94"/>
      <c r="B44" s="200" t="s">
        <v>539</v>
      </c>
      <c r="C44" s="200"/>
      <c r="D44" s="94" t="s">
        <v>14</v>
      </c>
      <c r="E44" s="94" t="s">
        <v>454</v>
      </c>
      <c r="F44" s="94" t="s">
        <v>480</v>
      </c>
      <c r="G44" s="94" t="s">
        <v>625</v>
      </c>
      <c r="H44" s="94" t="s">
        <v>456</v>
      </c>
      <c r="I44" s="86">
        <f>I46</f>
        <v>678200</v>
      </c>
      <c r="J44" s="85">
        <f>J45</f>
        <v>0</v>
      </c>
      <c r="K44" s="85">
        <f t="shared" si="7"/>
        <v>678200</v>
      </c>
    </row>
    <row r="45" spans="1:11" s="176" customFormat="1" ht="12.75">
      <c r="A45" s="94"/>
      <c r="B45" s="93" t="s">
        <v>121</v>
      </c>
      <c r="C45" s="93"/>
      <c r="D45" s="92" t="s">
        <v>14</v>
      </c>
      <c r="E45" s="92" t="s">
        <v>454</v>
      </c>
      <c r="F45" s="92" t="s">
        <v>480</v>
      </c>
      <c r="G45" s="92" t="s">
        <v>625</v>
      </c>
      <c r="H45" s="92" t="s">
        <v>527</v>
      </c>
      <c r="I45" s="91">
        <f>I46</f>
        <v>678200</v>
      </c>
      <c r="J45" s="90">
        <f>J46</f>
        <v>0</v>
      </c>
      <c r="K45" s="90">
        <f t="shared" si="7"/>
        <v>678200</v>
      </c>
    </row>
    <row r="46" spans="1:11" s="176" customFormat="1" ht="12.75">
      <c r="A46" s="94"/>
      <c r="B46" s="93" t="s">
        <v>538</v>
      </c>
      <c r="C46" s="93"/>
      <c r="D46" s="92" t="s">
        <v>14</v>
      </c>
      <c r="E46" s="92" t="s">
        <v>454</v>
      </c>
      <c r="F46" s="92" t="s">
        <v>480</v>
      </c>
      <c r="G46" s="92" t="s">
        <v>625</v>
      </c>
      <c r="H46" s="92" t="s">
        <v>537</v>
      </c>
      <c r="I46" s="91">
        <v>678200</v>
      </c>
      <c r="J46" s="90">
        <v>0</v>
      </c>
      <c r="K46" s="90">
        <f t="shared" si="7"/>
        <v>678200</v>
      </c>
    </row>
    <row r="47" spans="1:11" s="176" customFormat="1" ht="12.75">
      <c r="A47" s="112"/>
      <c r="B47" s="107" t="s">
        <v>167</v>
      </c>
      <c r="C47" s="107"/>
      <c r="D47" s="112" t="s">
        <v>14</v>
      </c>
      <c r="E47" s="112" t="s">
        <v>454</v>
      </c>
      <c r="F47" s="112" t="s">
        <v>525</v>
      </c>
      <c r="G47" s="175" t="s">
        <v>619</v>
      </c>
      <c r="H47" s="112" t="s">
        <v>456</v>
      </c>
      <c r="I47" s="86">
        <f>I48+I62</f>
        <v>5603600</v>
      </c>
      <c r="J47" s="86">
        <f>J48+J62</f>
        <v>0</v>
      </c>
      <c r="K47" s="114">
        <f>K48+K62</f>
        <v>5603600</v>
      </c>
    </row>
    <row r="48" spans="1:13" s="176" customFormat="1" ht="24">
      <c r="A48" s="112"/>
      <c r="B48" s="107" t="s">
        <v>855</v>
      </c>
      <c r="C48" s="107"/>
      <c r="D48" s="112" t="s">
        <v>14</v>
      </c>
      <c r="E48" s="112" t="s">
        <v>454</v>
      </c>
      <c r="F48" s="112" t="s">
        <v>525</v>
      </c>
      <c r="G48" s="112" t="s">
        <v>628</v>
      </c>
      <c r="H48" s="112" t="s">
        <v>456</v>
      </c>
      <c r="I48" s="86">
        <f>I49</f>
        <v>2245800</v>
      </c>
      <c r="J48" s="86">
        <f>J49</f>
        <v>0</v>
      </c>
      <c r="K48" s="114">
        <f>K49</f>
        <v>2245800</v>
      </c>
      <c r="L48" s="177"/>
      <c r="M48" s="177"/>
    </row>
    <row r="49" spans="1:11" s="176" customFormat="1" ht="12.75">
      <c r="A49" s="112"/>
      <c r="B49" s="107" t="s">
        <v>498</v>
      </c>
      <c r="C49" s="107"/>
      <c r="D49" s="112" t="s">
        <v>14</v>
      </c>
      <c r="E49" s="112" t="s">
        <v>454</v>
      </c>
      <c r="F49" s="112" t="s">
        <v>525</v>
      </c>
      <c r="G49" s="112" t="s">
        <v>629</v>
      </c>
      <c r="H49" s="112" t="s">
        <v>456</v>
      </c>
      <c r="I49" s="86">
        <f>I50+I54+I58</f>
        <v>2245800</v>
      </c>
      <c r="J49" s="86">
        <f>J50+J54+J58</f>
        <v>0</v>
      </c>
      <c r="K49" s="114">
        <f>K50+K54+K58</f>
        <v>2245800</v>
      </c>
    </row>
    <row r="50" spans="1:11" s="176" customFormat="1" ht="24">
      <c r="A50" s="112"/>
      <c r="B50" s="178" t="s">
        <v>536</v>
      </c>
      <c r="C50" s="178"/>
      <c r="D50" s="112" t="s">
        <v>14</v>
      </c>
      <c r="E50" s="112" t="s">
        <v>454</v>
      </c>
      <c r="F50" s="112" t="s">
        <v>525</v>
      </c>
      <c r="G50" s="112" t="s">
        <v>627</v>
      </c>
      <c r="H50" s="112" t="s">
        <v>456</v>
      </c>
      <c r="I50" s="86">
        <f aca="true" t="shared" si="8" ref="I50:J52">I51</f>
        <v>2000000</v>
      </c>
      <c r="J50" s="85">
        <f t="shared" si="8"/>
        <v>0</v>
      </c>
      <c r="K50" s="179">
        <f aca="true" t="shared" si="9" ref="K50:K61">I50-J50</f>
        <v>2000000</v>
      </c>
    </row>
    <row r="51" spans="1:11" s="176" customFormat="1" ht="26.25" customHeight="1">
      <c r="A51" s="112"/>
      <c r="B51" s="102" t="s">
        <v>90</v>
      </c>
      <c r="C51" s="102"/>
      <c r="D51" s="111" t="s">
        <v>14</v>
      </c>
      <c r="E51" s="111" t="s">
        <v>454</v>
      </c>
      <c r="F51" s="111" t="s">
        <v>525</v>
      </c>
      <c r="G51" s="111" t="s">
        <v>627</v>
      </c>
      <c r="H51" s="111" t="s">
        <v>65</v>
      </c>
      <c r="I51" s="91">
        <f t="shared" si="8"/>
        <v>2000000</v>
      </c>
      <c r="J51" s="90">
        <f t="shared" si="8"/>
        <v>0</v>
      </c>
      <c r="K51" s="180">
        <f t="shared" si="9"/>
        <v>2000000</v>
      </c>
    </row>
    <row r="52" spans="1:11" s="176" customFormat="1" ht="24">
      <c r="A52" s="112"/>
      <c r="B52" s="102" t="s">
        <v>465</v>
      </c>
      <c r="C52" s="102"/>
      <c r="D52" s="111" t="s">
        <v>14</v>
      </c>
      <c r="E52" s="111" t="s">
        <v>454</v>
      </c>
      <c r="F52" s="111" t="s">
        <v>525</v>
      </c>
      <c r="G52" s="111" t="s">
        <v>627</v>
      </c>
      <c r="H52" s="111" t="s">
        <v>464</v>
      </c>
      <c r="I52" s="91">
        <f t="shared" si="8"/>
        <v>2000000</v>
      </c>
      <c r="J52" s="90">
        <f t="shared" si="8"/>
        <v>0</v>
      </c>
      <c r="K52" s="180">
        <f t="shared" si="9"/>
        <v>2000000</v>
      </c>
    </row>
    <row r="53" spans="1:11" s="176" customFormat="1" ht="28.5" customHeight="1">
      <c r="A53" s="112"/>
      <c r="B53" s="102" t="s">
        <v>497</v>
      </c>
      <c r="C53" s="102"/>
      <c r="D53" s="111" t="s">
        <v>14</v>
      </c>
      <c r="E53" s="111" t="s">
        <v>454</v>
      </c>
      <c r="F53" s="111" t="s">
        <v>525</v>
      </c>
      <c r="G53" s="111" t="s">
        <v>627</v>
      </c>
      <c r="H53" s="111" t="s">
        <v>461</v>
      </c>
      <c r="I53" s="91">
        <v>2000000</v>
      </c>
      <c r="J53" s="90">
        <v>0</v>
      </c>
      <c r="K53" s="180">
        <f t="shared" si="9"/>
        <v>2000000</v>
      </c>
    </row>
    <row r="54" spans="1:11" s="176" customFormat="1" ht="24">
      <c r="A54" s="112"/>
      <c r="B54" s="183" t="s">
        <v>535</v>
      </c>
      <c r="C54" s="183"/>
      <c r="D54" s="112" t="s">
        <v>14</v>
      </c>
      <c r="E54" s="112" t="s">
        <v>454</v>
      </c>
      <c r="F54" s="112" t="s">
        <v>525</v>
      </c>
      <c r="G54" s="112" t="s">
        <v>641</v>
      </c>
      <c r="H54" s="112" t="s">
        <v>456</v>
      </c>
      <c r="I54" s="86">
        <f aca="true" t="shared" si="10" ref="I54:J56">I55</f>
        <v>199800</v>
      </c>
      <c r="J54" s="85">
        <v>0</v>
      </c>
      <c r="K54" s="179">
        <f t="shared" si="9"/>
        <v>199800</v>
      </c>
    </row>
    <row r="55" spans="1:11" s="176" customFormat="1" ht="24">
      <c r="A55" s="112"/>
      <c r="B55" s="102" t="s">
        <v>90</v>
      </c>
      <c r="C55" s="102"/>
      <c r="D55" s="111" t="s">
        <v>14</v>
      </c>
      <c r="E55" s="111" t="s">
        <v>454</v>
      </c>
      <c r="F55" s="111" t="s">
        <v>525</v>
      </c>
      <c r="G55" s="111" t="s">
        <v>641</v>
      </c>
      <c r="H55" s="111" t="s">
        <v>65</v>
      </c>
      <c r="I55" s="91">
        <f t="shared" si="10"/>
        <v>199800</v>
      </c>
      <c r="J55" s="90">
        <f t="shared" si="10"/>
        <v>0</v>
      </c>
      <c r="K55" s="180">
        <f t="shared" si="9"/>
        <v>199800</v>
      </c>
    </row>
    <row r="56" spans="1:11" s="176" customFormat="1" ht="24">
      <c r="A56" s="112"/>
      <c r="B56" s="102" t="s">
        <v>465</v>
      </c>
      <c r="C56" s="102"/>
      <c r="D56" s="111" t="s">
        <v>14</v>
      </c>
      <c r="E56" s="111" t="s">
        <v>454</v>
      </c>
      <c r="F56" s="111" t="s">
        <v>525</v>
      </c>
      <c r="G56" s="111" t="s">
        <v>641</v>
      </c>
      <c r="H56" s="111" t="s">
        <v>464</v>
      </c>
      <c r="I56" s="91">
        <f t="shared" si="10"/>
        <v>199800</v>
      </c>
      <c r="J56" s="90">
        <f t="shared" si="10"/>
        <v>0</v>
      </c>
      <c r="K56" s="180">
        <f t="shared" si="9"/>
        <v>199800</v>
      </c>
    </row>
    <row r="57" spans="1:11" s="176" customFormat="1" ht="27" customHeight="1">
      <c r="A57" s="112"/>
      <c r="B57" s="102" t="s">
        <v>497</v>
      </c>
      <c r="C57" s="102"/>
      <c r="D57" s="111" t="s">
        <v>14</v>
      </c>
      <c r="E57" s="111" t="s">
        <v>454</v>
      </c>
      <c r="F57" s="111" t="s">
        <v>525</v>
      </c>
      <c r="G57" s="111" t="s">
        <v>641</v>
      </c>
      <c r="H57" s="111" t="s">
        <v>461</v>
      </c>
      <c r="I57" s="91">
        <v>199800</v>
      </c>
      <c r="J57" s="90">
        <v>0</v>
      </c>
      <c r="K57" s="180">
        <f t="shared" si="9"/>
        <v>199800</v>
      </c>
    </row>
    <row r="58" spans="1:11" s="176" customFormat="1" ht="12.75">
      <c r="A58" s="112"/>
      <c r="B58" s="183" t="s">
        <v>534</v>
      </c>
      <c r="C58" s="183"/>
      <c r="D58" s="112" t="s">
        <v>14</v>
      </c>
      <c r="E58" s="112" t="s">
        <v>454</v>
      </c>
      <c r="F58" s="112" t="s">
        <v>525</v>
      </c>
      <c r="G58" s="112" t="s">
        <v>642</v>
      </c>
      <c r="H58" s="112" t="s">
        <v>456</v>
      </c>
      <c r="I58" s="86">
        <f aca="true" t="shared" si="11" ref="I58:J60">I59</f>
        <v>46000</v>
      </c>
      <c r="J58" s="85">
        <f t="shared" si="11"/>
        <v>0</v>
      </c>
      <c r="K58" s="179">
        <f t="shared" si="9"/>
        <v>46000</v>
      </c>
    </row>
    <row r="59" spans="1:11" s="176" customFormat="1" ht="24">
      <c r="A59" s="112"/>
      <c r="B59" s="102" t="s">
        <v>90</v>
      </c>
      <c r="C59" s="102"/>
      <c r="D59" s="111" t="s">
        <v>14</v>
      </c>
      <c r="E59" s="111" t="s">
        <v>454</v>
      </c>
      <c r="F59" s="111" t="s">
        <v>525</v>
      </c>
      <c r="G59" s="111" t="s">
        <v>642</v>
      </c>
      <c r="H59" s="111" t="s">
        <v>65</v>
      </c>
      <c r="I59" s="91">
        <f t="shared" si="11"/>
        <v>46000</v>
      </c>
      <c r="J59" s="90">
        <f t="shared" si="11"/>
        <v>0</v>
      </c>
      <c r="K59" s="180">
        <f t="shared" si="9"/>
        <v>46000</v>
      </c>
    </row>
    <row r="60" spans="1:11" s="176" customFormat="1" ht="24">
      <c r="A60" s="112"/>
      <c r="B60" s="102" t="s">
        <v>465</v>
      </c>
      <c r="C60" s="102"/>
      <c r="D60" s="111" t="s">
        <v>14</v>
      </c>
      <c r="E60" s="111" t="s">
        <v>454</v>
      </c>
      <c r="F60" s="111" t="s">
        <v>525</v>
      </c>
      <c r="G60" s="111" t="s">
        <v>642</v>
      </c>
      <c r="H60" s="111" t="s">
        <v>464</v>
      </c>
      <c r="I60" s="91">
        <f t="shared" si="11"/>
        <v>46000</v>
      </c>
      <c r="J60" s="90">
        <f t="shared" si="11"/>
        <v>0</v>
      </c>
      <c r="K60" s="180">
        <f t="shared" si="9"/>
        <v>46000</v>
      </c>
    </row>
    <row r="61" spans="1:11" s="176" customFormat="1" ht="27.75" customHeight="1">
      <c r="A61" s="112"/>
      <c r="B61" s="102" t="s">
        <v>497</v>
      </c>
      <c r="C61" s="102"/>
      <c r="D61" s="111" t="s">
        <v>14</v>
      </c>
      <c r="E61" s="111" t="s">
        <v>454</v>
      </c>
      <c r="F61" s="111" t="s">
        <v>525</v>
      </c>
      <c r="G61" s="111" t="s">
        <v>642</v>
      </c>
      <c r="H61" s="111" t="s">
        <v>461</v>
      </c>
      <c r="I61" s="91">
        <v>46000</v>
      </c>
      <c r="J61" s="90">
        <v>0</v>
      </c>
      <c r="K61" s="180">
        <f t="shared" si="9"/>
        <v>46000</v>
      </c>
    </row>
    <row r="62" spans="1:11" ht="25.5" customHeight="1">
      <c r="A62" s="94"/>
      <c r="B62" s="213" t="s">
        <v>460</v>
      </c>
      <c r="C62" s="97"/>
      <c r="D62" s="94" t="s">
        <v>14</v>
      </c>
      <c r="E62" s="94" t="s">
        <v>454</v>
      </c>
      <c r="F62" s="94" t="s">
        <v>525</v>
      </c>
      <c r="G62" s="94" t="s">
        <v>618</v>
      </c>
      <c r="H62" s="94" t="s">
        <v>456</v>
      </c>
      <c r="I62" s="86">
        <f>I63</f>
        <v>3357800</v>
      </c>
      <c r="J62" s="86">
        <f>J63</f>
        <v>0</v>
      </c>
      <c r="K62" s="86">
        <f>K63</f>
        <v>3357800</v>
      </c>
    </row>
    <row r="63" spans="1:11" ht="26.25" customHeight="1">
      <c r="A63" s="94"/>
      <c r="B63" s="214" t="s">
        <v>459</v>
      </c>
      <c r="C63" s="97"/>
      <c r="D63" s="94" t="s">
        <v>14</v>
      </c>
      <c r="E63" s="94" t="s">
        <v>454</v>
      </c>
      <c r="F63" s="94" t="s">
        <v>525</v>
      </c>
      <c r="G63" s="94" t="s">
        <v>617</v>
      </c>
      <c r="H63" s="94" t="s">
        <v>456</v>
      </c>
      <c r="I63" s="86">
        <f>I73+I83+I64</f>
        <v>3357800</v>
      </c>
      <c r="J63" s="86">
        <f>J73+J83+J64</f>
        <v>0</v>
      </c>
      <c r="K63" s="86">
        <f>K73+K83+K64</f>
        <v>3357800</v>
      </c>
    </row>
    <row r="64" spans="1:11" ht="18.75" customHeight="1">
      <c r="A64" s="94"/>
      <c r="B64" s="214" t="s">
        <v>498</v>
      </c>
      <c r="C64" s="93"/>
      <c r="D64" s="94" t="s">
        <v>14</v>
      </c>
      <c r="E64" s="94" t="s">
        <v>454</v>
      </c>
      <c r="F64" s="94" t="s">
        <v>525</v>
      </c>
      <c r="G64" s="94" t="s">
        <v>630</v>
      </c>
      <c r="H64" s="94" t="s">
        <v>456</v>
      </c>
      <c r="I64" s="86">
        <f>I65+I69</f>
        <v>0</v>
      </c>
      <c r="J64" s="86">
        <f>J65+J69</f>
        <v>0</v>
      </c>
      <c r="K64" s="86">
        <f>K65+K69</f>
        <v>0</v>
      </c>
    </row>
    <row r="65" spans="1:11" ht="26.25" customHeight="1">
      <c r="A65" s="94"/>
      <c r="B65" s="96" t="s">
        <v>835</v>
      </c>
      <c r="C65" s="97"/>
      <c r="D65" s="94" t="s">
        <v>14</v>
      </c>
      <c r="E65" s="94" t="s">
        <v>454</v>
      </c>
      <c r="F65" s="94" t="s">
        <v>525</v>
      </c>
      <c r="G65" s="94" t="s">
        <v>836</v>
      </c>
      <c r="H65" s="94" t="s">
        <v>456</v>
      </c>
      <c r="I65" s="86">
        <f aca="true" t="shared" si="12" ref="I65:K67">I66</f>
        <v>0</v>
      </c>
      <c r="J65" s="86">
        <f t="shared" si="12"/>
        <v>0</v>
      </c>
      <c r="K65" s="86">
        <f t="shared" si="12"/>
        <v>0</v>
      </c>
    </row>
    <row r="66" spans="1:11" ht="29.25" customHeight="1">
      <c r="A66" s="94"/>
      <c r="B66" s="93" t="s">
        <v>90</v>
      </c>
      <c r="C66" s="97"/>
      <c r="D66" s="92" t="s">
        <v>14</v>
      </c>
      <c r="E66" s="92" t="s">
        <v>454</v>
      </c>
      <c r="F66" s="92" t="s">
        <v>525</v>
      </c>
      <c r="G66" s="92" t="s">
        <v>836</v>
      </c>
      <c r="H66" s="92" t="s">
        <v>65</v>
      </c>
      <c r="I66" s="91">
        <f t="shared" si="12"/>
        <v>0</v>
      </c>
      <c r="J66" s="91">
        <f t="shared" si="12"/>
        <v>0</v>
      </c>
      <c r="K66" s="91">
        <f t="shared" si="12"/>
        <v>0</v>
      </c>
    </row>
    <row r="67" spans="1:11" ht="30" customHeight="1">
      <c r="A67" s="94"/>
      <c r="B67" s="93" t="s">
        <v>465</v>
      </c>
      <c r="C67" s="97"/>
      <c r="D67" s="92" t="s">
        <v>14</v>
      </c>
      <c r="E67" s="92" t="s">
        <v>454</v>
      </c>
      <c r="F67" s="92" t="s">
        <v>525</v>
      </c>
      <c r="G67" s="92" t="s">
        <v>836</v>
      </c>
      <c r="H67" s="92" t="s">
        <v>464</v>
      </c>
      <c r="I67" s="91">
        <f t="shared" si="12"/>
        <v>0</v>
      </c>
      <c r="J67" s="91">
        <f t="shared" si="12"/>
        <v>0</v>
      </c>
      <c r="K67" s="91">
        <f t="shared" si="12"/>
        <v>0</v>
      </c>
    </row>
    <row r="68" spans="1:11" ht="24.75" customHeight="1">
      <c r="A68" s="94"/>
      <c r="B68" s="93" t="s">
        <v>497</v>
      </c>
      <c r="C68" s="97"/>
      <c r="D68" s="92" t="s">
        <v>14</v>
      </c>
      <c r="E68" s="92" t="s">
        <v>454</v>
      </c>
      <c r="F68" s="92" t="s">
        <v>525</v>
      </c>
      <c r="G68" s="92" t="s">
        <v>836</v>
      </c>
      <c r="H68" s="92" t="s">
        <v>461</v>
      </c>
      <c r="I68" s="91">
        <v>0</v>
      </c>
      <c r="J68" s="91">
        <v>0</v>
      </c>
      <c r="K68" s="86">
        <f>I68-J68</f>
        <v>0</v>
      </c>
    </row>
    <row r="69" spans="1:11" ht="24.75" customHeight="1">
      <c r="A69" s="94"/>
      <c r="B69" s="215" t="s">
        <v>901</v>
      </c>
      <c r="C69" s="97"/>
      <c r="D69" s="94" t="s">
        <v>14</v>
      </c>
      <c r="E69" s="94" t="s">
        <v>454</v>
      </c>
      <c r="F69" s="94" t="s">
        <v>525</v>
      </c>
      <c r="G69" s="94" t="s">
        <v>902</v>
      </c>
      <c r="H69" s="94" t="s">
        <v>456</v>
      </c>
      <c r="I69" s="86">
        <f aca="true" t="shared" si="13" ref="I69:K71">I70</f>
        <v>0</v>
      </c>
      <c r="J69" s="86">
        <f t="shared" si="13"/>
        <v>0</v>
      </c>
      <c r="K69" s="86">
        <f t="shared" si="13"/>
        <v>0</v>
      </c>
    </row>
    <row r="70" spans="1:11" ht="24.75" customHeight="1">
      <c r="A70" s="94"/>
      <c r="B70" s="216" t="s">
        <v>90</v>
      </c>
      <c r="C70" s="97"/>
      <c r="D70" s="92" t="s">
        <v>14</v>
      </c>
      <c r="E70" s="92" t="s">
        <v>454</v>
      </c>
      <c r="F70" s="92" t="s">
        <v>525</v>
      </c>
      <c r="G70" s="92" t="s">
        <v>902</v>
      </c>
      <c r="H70" s="92" t="s">
        <v>65</v>
      </c>
      <c r="I70" s="91">
        <f t="shared" si="13"/>
        <v>0</v>
      </c>
      <c r="J70" s="91">
        <f t="shared" si="13"/>
        <v>0</v>
      </c>
      <c r="K70" s="91">
        <f t="shared" si="13"/>
        <v>0</v>
      </c>
    </row>
    <row r="71" spans="1:11" ht="24.75" customHeight="1">
      <c r="A71" s="94"/>
      <c r="B71" s="216" t="s">
        <v>465</v>
      </c>
      <c r="C71" s="97"/>
      <c r="D71" s="92" t="s">
        <v>14</v>
      </c>
      <c r="E71" s="92" t="s">
        <v>454</v>
      </c>
      <c r="F71" s="92" t="s">
        <v>525</v>
      </c>
      <c r="G71" s="92" t="s">
        <v>902</v>
      </c>
      <c r="H71" s="92" t="s">
        <v>464</v>
      </c>
      <c r="I71" s="91">
        <f t="shared" si="13"/>
        <v>0</v>
      </c>
      <c r="J71" s="91">
        <f t="shared" si="13"/>
        <v>0</v>
      </c>
      <c r="K71" s="91">
        <f t="shared" si="13"/>
        <v>0</v>
      </c>
    </row>
    <row r="72" spans="1:11" ht="24.75" customHeight="1">
      <c r="A72" s="94"/>
      <c r="B72" s="93" t="s">
        <v>497</v>
      </c>
      <c r="C72" s="97"/>
      <c r="D72" s="92" t="s">
        <v>14</v>
      </c>
      <c r="E72" s="92" t="s">
        <v>454</v>
      </c>
      <c r="F72" s="92" t="s">
        <v>525</v>
      </c>
      <c r="G72" s="92" t="s">
        <v>902</v>
      </c>
      <c r="H72" s="92" t="s">
        <v>461</v>
      </c>
      <c r="I72" s="91">
        <v>0</v>
      </c>
      <c r="J72" s="91">
        <v>0</v>
      </c>
      <c r="K72" s="91">
        <f>I72-J72</f>
        <v>0</v>
      </c>
    </row>
    <row r="73" spans="1:11" s="176" customFormat="1" ht="50.25" customHeight="1">
      <c r="A73" s="112"/>
      <c r="B73" s="186" t="s">
        <v>458</v>
      </c>
      <c r="C73" s="107"/>
      <c r="D73" s="112" t="s">
        <v>14</v>
      </c>
      <c r="E73" s="112" t="s">
        <v>454</v>
      </c>
      <c r="F73" s="112" t="s">
        <v>525</v>
      </c>
      <c r="G73" s="112" t="s">
        <v>622</v>
      </c>
      <c r="H73" s="112" t="s">
        <v>456</v>
      </c>
      <c r="I73" s="86">
        <f>I74+I80+I77</f>
        <v>3333600</v>
      </c>
      <c r="J73" s="86">
        <f>J74+J80+J77</f>
        <v>0</v>
      </c>
      <c r="K73" s="114">
        <f>K74+K80+K77</f>
        <v>3333600</v>
      </c>
    </row>
    <row r="74" spans="1:11" s="176" customFormat="1" ht="74.25" customHeight="1">
      <c r="A74" s="112"/>
      <c r="B74" s="187" t="s">
        <v>531</v>
      </c>
      <c r="C74" s="187"/>
      <c r="D74" s="112" t="s">
        <v>14</v>
      </c>
      <c r="E74" s="112" t="s">
        <v>454</v>
      </c>
      <c r="F74" s="112" t="s">
        <v>525</v>
      </c>
      <c r="G74" s="112" t="s">
        <v>631</v>
      </c>
      <c r="H74" s="112" t="s">
        <v>456</v>
      </c>
      <c r="I74" s="86">
        <f>I75</f>
        <v>2693600</v>
      </c>
      <c r="J74" s="85">
        <f>J75</f>
        <v>0</v>
      </c>
      <c r="K74" s="179">
        <f aca="true" t="shared" si="14" ref="K74:K82">I74-J74</f>
        <v>2693600</v>
      </c>
    </row>
    <row r="75" spans="1:11" s="176" customFormat="1" ht="12.75">
      <c r="A75" s="111"/>
      <c r="B75" s="102" t="s">
        <v>113</v>
      </c>
      <c r="C75" s="102"/>
      <c r="D75" s="111" t="s">
        <v>14</v>
      </c>
      <c r="E75" s="111" t="s">
        <v>454</v>
      </c>
      <c r="F75" s="111" t="s">
        <v>525</v>
      </c>
      <c r="G75" s="111" t="s">
        <v>631</v>
      </c>
      <c r="H75" s="111" t="s">
        <v>415</v>
      </c>
      <c r="I75" s="91">
        <f>I76</f>
        <v>2693600</v>
      </c>
      <c r="J75" s="90">
        <f>J76</f>
        <v>0</v>
      </c>
      <c r="K75" s="180">
        <f t="shared" si="14"/>
        <v>2693600</v>
      </c>
    </row>
    <row r="76" spans="1:11" s="176" customFormat="1" ht="12.75">
      <c r="A76" s="111"/>
      <c r="B76" s="102" t="s">
        <v>58</v>
      </c>
      <c r="C76" s="102"/>
      <c r="D76" s="111" t="s">
        <v>14</v>
      </c>
      <c r="E76" s="111" t="s">
        <v>454</v>
      </c>
      <c r="F76" s="111" t="s">
        <v>525</v>
      </c>
      <c r="G76" s="111" t="s">
        <v>631</v>
      </c>
      <c r="H76" s="111" t="s">
        <v>452</v>
      </c>
      <c r="I76" s="91">
        <v>2693600</v>
      </c>
      <c r="J76" s="90">
        <v>0</v>
      </c>
      <c r="K76" s="180">
        <f t="shared" si="14"/>
        <v>2693600</v>
      </c>
    </row>
    <row r="77" spans="1:11" s="176" customFormat="1" ht="48">
      <c r="A77" s="111"/>
      <c r="B77" s="107" t="s">
        <v>847</v>
      </c>
      <c r="C77" s="107"/>
      <c r="D77" s="112" t="s">
        <v>14</v>
      </c>
      <c r="E77" s="112" t="s">
        <v>454</v>
      </c>
      <c r="F77" s="112" t="s">
        <v>525</v>
      </c>
      <c r="G77" s="112" t="s">
        <v>837</v>
      </c>
      <c r="H77" s="112" t="s">
        <v>456</v>
      </c>
      <c r="I77" s="86">
        <f aca="true" t="shared" si="15" ref="I77:K78">I78</f>
        <v>585600</v>
      </c>
      <c r="J77" s="86">
        <f t="shared" si="15"/>
        <v>0</v>
      </c>
      <c r="K77" s="114">
        <f t="shared" si="15"/>
        <v>585600</v>
      </c>
    </row>
    <row r="78" spans="1:11" s="176" customFormat="1" ht="12.75">
      <c r="A78" s="111"/>
      <c r="B78" s="102" t="s">
        <v>113</v>
      </c>
      <c r="C78" s="102"/>
      <c r="D78" s="111" t="s">
        <v>14</v>
      </c>
      <c r="E78" s="111" t="s">
        <v>454</v>
      </c>
      <c r="F78" s="111" t="s">
        <v>525</v>
      </c>
      <c r="G78" s="111" t="s">
        <v>837</v>
      </c>
      <c r="H78" s="111" t="s">
        <v>415</v>
      </c>
      <c r="I78" s="91">
        <f t="shared" si="15"/>
        <v>585600</v>
      </c>
      <c r="J78" s="91">
        <f t="shared" si="15"/>
        <v>0</v>
      </c>
      <c r="K78" s="113">
        <f t="shared" si="15"/>
        <v>585600</v>
      </c>
    </row>
    <row r="79" spans="1:11" s="176" customFormat="1" ht="12.75">
      <c r="A79" s="111"/>
      <c r="B79" s="102" t="s">
        <v>58</v>
      </c>
      <c r="C79" s="102"/>
      <c r="D79" s="111" t="s">
        <v>14</v>
      </c>
      <c r="E79" s="111" t="s">
        <v>454</v>
      </c>
      <c r="F79" s="111" t="s">
        <v>525</v>
      </c>
      <c r="G79" s="111" t="s">
        <v>837</v>
      </c>
      <c r="H79" s="111" t="s">
        <v>452</v>
      </c>
      <c r="I79" s="91">
        <v>585600</v>
      </c>
      <c r="J79" s="90">
        <v>0</v>
      </c>
      <c r="K79" s="180">
        <f>I79-J79</f>
        <v>585600</v>
      </c>
    </row>
    <row r="80" spans="1:11" s="176" customFormat="1" ht="49.5" customHeight="1">
      <c r="A80" s="111"/>
      <c r="B80" s="107" t="s">
        <v>726</v>
      </c>
      <c r="C80" s="107"/>
      <c r="D80" s="112" t="s">
        <v>14</v>
      </c>
      <c r="E80" s="112" t="s">
        <v>454</v>
      </c>
      <c r="F80" s="112" t="s">
        <v>525</v>
      </c>
      <c r="G80" s="112" t="s">
        <v>725</v>
      </c>
      <c r="H80" s="112" t="s">
        <v>456</v>
      </c>
      <c r="I80" s="86">
        <f>I81</f>
        <v>54400</v>
      </c>
      <c r="J80" s="85">
        <f>J81</f>
        <v>0</v>
      </c>
      <c r="K80" s="179">
        <f t="shared" si="14"/>
        <v>54400</v>
      </c>
    </row>
    <row r="81" spans="1:11" s="176" customFormat="1" ht="12.75" customHeight="1">
      <c r="A81" s="111"/>
      <c r="B81" s="102" t="s">
        <v>113</v>
      </c>
      <c r="C81" s="102"/>
      <c r="D81" s="111" t="s">
        <v>14</v>
      </c>
      <c r="E81" s="111" t="s">
        <v>454</v>
      </c>
      <c r="F81" s="111" t="s">
        <v>525</v>
      </c>
      <c r="G81" s="111" t="s">
        <v>725</v>
      </c>
      <c r="H81" s="111" t="s">
        <v>415</v>
      </c>
      <c r="I81" s="91">
        <f>I82</f>
        <v>54400</v>
      </c>
      <c r="J81" s="90">
        <f>J82</f>
        <v>0</v>
      </c>
      <c r="K81" s="180">
        <f t="shared" si="14"/>
        <v>54400</v>
      </c>
    </row>
    <row r="82" spans="1:11" s="176" customFormat="1" ht="12.75" customHeight="1">
      <c r="A82" s="111"/>
      <c r="B82" s="102" t="s">
        <v>58</v>
      </c>
      <c r="C82" s="102"/>
      <c r="D82" s="111" t="s">
        <v>14</v>
      </c>
      <c r="E82" s="111" t="s">
        <v>454</v>
      </c>
      <c r="F82" s="111" t="s">
        <v>525</v>
      </c>
      <c r="G82" s="111" t="s">
        <v>725</v>
      </c>
      <c r="H82" s="111" t="s">
        <v>452</v>
      </c>
      <c r="I82" s="91">
        <v>54400</v>
      </c>
      <c r="J82" s="90">
        <v>0</v>
      </c>
      <c r="K82" s="180">
        <f t="shared" si="14"/>
        <v>54400</v>
      </c>
    </row>
    <row r="83" spans="1:11" s="176" customFormat="1" ht="27" customHeight="1">
      <c r="A83" s="111"/>
      <c r="B83" s="188" t="s">
        <v>528</v>
      </c>
      <c r="C83" s="102"/>
      <c r="D83" s="112" t="s">
        <v>14</v>
      </c>
      <c r="E83" s="112" t="s">
        <v>454</v>
      </c>
      <c r="F83" s="112" t="s">
        <v>525</v>
      </c>
      <c r="G83" s="112" t="s">
        <v>626</v>
      </c>
      <c r="H83" s="112" t="s">
        <v>456</v>
      </c>
      <c r="I83" s="86">
        <f>I88+I84</f>
        <v>24200</v>
      </c>
      <c r="J83" s="86">
        <f>J88+J84</f>
        <v>0</v>
      </c>
      <c r="K83" s="114">
        <f>K88+K84</f>
        <v>24200</v>
      </c>
    </row>
    <row r="84" spans="1:11" s="176" customFormat="1" ht="18" customHeight="1">
      <c r="A84" s="111"/>
      <c r="B84" s="188" t="s">
        <v>838</v>
      </c>
      <c r="C84" s="107"/>
      <c r="D84" s="112" t="s">
        <v>14</v>
      </c>
      <c r="E84" s="112" t="s">
        <v>454</v>
      </c>
      <c r="F84" s="112" t="s">
        <v>525</v>
      </c>
      <c r="G84" s="112" t="s">
        <v>839</v>
      </c>
      <c r="H84" s="112" t="s">
        <v>456</v>
      </c>
      <c r="I84" s="86">
        <f aca="true" t="shared" si="16" ref="I84:K86">I85</f>
        <v>24200</v>
      </c>
      <c r="J84" s="86">
        <f t="shared" si="16"/>
        <v>0</v>
      </c>
      <c r="K84" s="114">
        <f t="shared" si="16"/>
        <v>24200</v>
      </c>
    </row>
    <row r="85" spans="1:11" s="176" customFormat="1" ht="13.5" customHeight="1">
      <c r="A85" s="111"/>
      <c r="B85" s="189" t="s">
        <v>121</v>
      </c>
      <c r="C85" s="102"/>
      <c r="D85" s="111" t="s">
        <v>14</v>
      </c>
      <c r="E85" s="111" t="s">
        <v>454</v>
      </c>
      <c r="F85" s="111" t="s">
        <v>525</v>
      </c>
      <c r="G85" s="111" t="s">
        <v>839</v>
      </c>
      <c r="H85" s="111" t="s">
        <v>527</v>
      </c>
      <c r="I85" s="91">
        <f t="shared" si="16"/>
        <v>24200</v>
      </c>
      <c r="J85" s="91">
        <f t="shared" si="16"/>
        <v>0</v>
      </c>
      <c r="K85" s="113">
        <f t="shared" si="16"/>
        <v>24200</v>
      </c>
    </row>
    <row r="86" spans="1:11" s="176" customFormat="1" ht="13.5" customHeight="1">
      <c r="A86" s="111"/>
      <c r="B86" s="189" t="s">
        <v>123</v>
      </c>
      <c r="C86" s="102"/>
      <c r="D86" s="111" t="s">
        <v>14</v>
      </c>
      <c r="E86" s="111" t="s">
        <v>454</v>
      </c>
      <c r="F86" s="111" t="s">
        <v>525</v>
      </c>
      <c r="G86" s="111" t="s">
        <v>839</v>
      </c>
      <c r="H86" s="111" t="s">
        <v>526</v>
      </c>
      <c r="I86" s="91">
        <f t="shared" si="16"/>
        <v>24200</v>
      </c>
      <c r="J86" s="91">
        <f t="shared" si="16"/>
        <v>0</v>
      </c>
      <c r="K86" s="113">
        <f t="shared" si="16"/>
        <v>24200</v>
      </c>
    </row>
    <row r="87" spans="1:11" s="176" customFormat="1" ht="13.5" customHeight="1">
      <c r="A87" s="111"/>
      <c r="B87" s="102" t="s">
        <v>130</v>
      </c>
      <c r="C87" s="102"/>
      <c r="D87" s="111" t="s">
        <v>14</v>
      </c>
      <c r="E87" s="111" t="s">
        <v>454</v>
      </c>
      <c r="F87" s="111" t="s">
        <v>525</v>
      </c>
      <c r="G87" s="111" t="s">
        <v>839</v>
      </c>
      <c r="H87" s="111" t="s">
        <v>532</v>
      </c>
      <c r="I87" s="91">
        <v>24200</v>
      </c>
      <c r="J87" s="91">
        <v>0</v>
      </c>
      <c r="K87" s="113">
        <f>I87-J87</f>
        <v>24200</v>
      </c>
    </row>
    <row r="88" spans="1:11" s="176" customFormat="1" ht="27" customHeight="1">
      <c r="A88" s="111"/>
      <c r="B88" s="185" t="s">
        <v>533</v>
      </c>
      <c r="C88" s="107"/>
      <c r="D88" s="112" t="s">
        <v>14</v>
      </c>
      <c r="E88" s="112" t="s">
        <v>454</v>
      </c>
      <c r="F88" s="112" t="s">
        <v>525</v>
      </c>
      <c r="G88" s="112" t="s">
        <v>743</v>
      </c>
      <c r="H88" s="112" t="s">
        <v>456</v>
      </c>
      <c r="I88" s="86">
        <f>I89</f>
        <v>0</v>
      </c>
      <c r="J88" s="86">
        <f>J89</f>
        <v>0</v>
      </c>
      <c r="K88" s="114">
        <f>K89</f>
        <v>0</v>
      </c>
    </row>
    <row r="89" spans="1:11" s="176" customFormat="1" ht="12.75" customHeight="1">
      <c r="A89" s="111"/>
      <c r="B89" s="189" t="s">
        <v>121</v>
      </c>
      <c r="C89" s="102"/>
      <c r="D89" s="111" t="s">
        <v>14</v>
      </c>
      <c r="E89" s="111" t="s">
        <v>454</v>
      </c>
      <c r="F89" s="111" t="s">
        <v>525</v>
      </c>
      <c r="G89" s="111" t="s">
        <v>743</v>
      </c>
      <c r="H89" s="111" t="s">
        <v>527</v>
      </c>
      <c r="I89" s="91">
        <f aca="true" t="shared" si="17" ref="I89:K90">I90</f>
        <v>0</v>
      </c>
      <c r="J89" s="91">
        <f t="shared" si="17"/>
        <v>0</v>
      </c>
      <c r="K89" s="113">
        <f t="shared" si="17"/>
        <v>0</v>
      </c>
    </row>
    <row r="90" spans="1:11" s="176" customFormat="1" ht="12.75" customHeight="1">
      <c r="A90" s="111"/>
      <c r="B90" s="189" t="s">
        <v>123</v>
      </c>
      <c r="C90" s="102"/>
      <c r="D90" s="111" t="s">
        <v>14</v>
      </c>
      <c r="E90" s="111" t="s">
        <v>454</v>
      </c>
      <c r="F90" s="111" t="s">
        <v>525</v>
      </c>
      <c r="G90" s="111" t="s">
        <v>743</v>
      </c>
      <c r="H90" s="111" t="s">
        <v>526</v>
      </c>
      <c r="I90" s="91">
        <f t="shared" si="17"/>
        <v>0</v>
      </c>
      <c r="J90" s="91">
        <f t="shared" si="17"/>
        <v>0</v>
      </c>
      <c r="K90" s="113">
        <f t="shared" si="17"/>
        <v>0</v>
      </c>
    </row>
    <row r="91" spans="1:11" s="176" customFormat="1" ht="12.75" customHeight="1">
      <c r="A91" s="111"/>
      <c r="B91" s="102" t="s">
        <v>130</v>
      </c>
      <c r="C91" s="102"/>
      <c r="D91" s="111" t="s">
        <v>14</v>
      </c>
      <c r="E91" s="111" t="s">
        <v>454</v>
      </c>
      <c r="F91" s="111" t="s">
        <v>525</v>
      </c>
      <c r="G91" s="111" t="s">
        <v>743</v>
      </c>
      <c r="H91" s="111" t="s">
        <v>532</v>
      </c>
      <c r="I91" s="91">
        <v>0</v>
      </c>
      <c r="J91" s="91">
        <v>0</v>
      </c>
      <c r="K91" s="180">
        <f>I91-J91</f>
        <v>0</v>
      </c>
    </row>
    <row r="92" spans="1:11" s="176" customFormat="1" ht="12.75">
      <c r="A92" s="111"/>
      <c r="B92" s="107" t="s">
        <v>524</v>
      </c>
      <c r="C92" s="107"/>
      <c r="D92" s="112" t="s">
        <v>14</v>
      </c>
      <c r="E92" s="112" t="s">
        <v>470</v>
      </c>
      <c r="F92" s="112" t="s">
        <v>475</v>
      </c>
      <c r="G92" s="175" t="s">
        <v>619</v>
      </c>
      <c r="H92" s="112" t="s">
        <v>456</v>
      </c>
      <c r="I92" s="86">
        <f aca="true" t="shared" si="18" ref="I92:I97">I93</f>
        <v>508800</v>
      </c>
      <c r="J92" s="85">
        <f aca="true" t="shared" si="19" ref="J92:K98">J93</f>
        <v>0</v>
      </c>
      <c r="K92" s="179">
        <f>I92-J92</f>
        <v>508800</v>
      </c>
    </row>
    <row r="93" spans="1:11" s="176" customFormat="1" ht="12.75">
      <c r="A93" s="111"/>
      <c r="B93" s="107" t="s">
        <v>192</v>
      </c>
      <c r="C93" s="107"/>
      <c r="D93" s="112" t="s">
        <v>14</v>
      </c>
      <c r="E93" s="112" t="s">
        <v>470</v>
      </c>
      <c r="F93" s="112" t="s">
        <v>462</v>
      </c>
      <c r="G93" s="175" t="s">
        <v>619</v>
      </c>
      <c r="H93" s="112" t="s">
        <v>456</v>
      </c>
      <c r="I93" s="86">
        <f t="shared" si="18"/>
        <v>508800</v>
      </c>
      <c r="J93" s="85">
        <f t="shared" si="19"/>
        <v>0</v>
      </c>
      <c r="K93" s="179">
        <f>I93-J93</f>
        <v>508800</v>
      </c>
    </row>
    <row r="94" spans="1:11" s="176" customFormat="1" ht="12.75">
      <c r="A94" s="111"/>
      <c r="B94" s="178" t="s">
        <v>523</v>
      </c>
      <c r="C94" s="178"/>
      <c r="D94" s="112" t="s">
        <v>14</v>
      </c>
      <c r="E94" s="112" t="s">
        <v>470</v>
      </c>
      <c r="F94" s="112" t="s">
        <v>462</v>
      </c>
      <c r="G94" s="190" t="s">
        <v>618</v>
      </c>
      <c r="H94" s="112" t="s">
        <v>456</v>
      </c>
      <c r="I94" s="86">
        <f t="shared" si="18"/>
        <v>508800</v>
      </c>
      <c r="J94" s="86">
        <f t="shared" si="19"/>
        <v>0</v>
      </c>
      <c r="K94" s="114">
        <f>K95</f>
        <v>508800</v>
      </c>
    </row>
    <row r="95" spans="1:11" s="176" customFormat="1" ht="28.5" customHeight="1">
      <c r="A95" s="111"/>
      <c r="B95" s="178" t="s">
        <v>522</v>
      </c>
      <c r="C95" s="178"/>
      <c r="D95" s="112" t="s">
        <v>14</v>
      </c>
      <c r="E95" s="112" t="s">
        <v>470</v>
      </c>
      <c r="F95" s="112" t="s">
        <v>462</v>
      </c>
      <c r="G95" s="190" t="s">
        <v>617</v>
      </c>
      <c r="H95" s="112" t="s">
        <v>456</v>
      </c>
      <c r="I95" s="86">
        <f t="shared" si="18"/>
        <v>508800</v>
      </c>
      <c r="J95" s="85">
        <f t="shared" si="19"/>
        <v>0</v>
      </c>
      <c r="K95" s="179">
        <f aca="true" t="shared" si="20" ref="K95:K101">I95-J95</f>
        <v>508800</v>
      </c>
    </row>
    <row r="96" spans="1:11" s="176" customFormat="1" ht="38.25" customHeight="1">
      <c r="A96" s="111"/>
      <c r="B96" s="183" t="s">
        <v>521</v>
      </c>
      <c r="C96" s="183"/>
      <c r="D96" s="112" t="s">
        <v>14</v>
      </c>
      <c r="E96" s="112" t="s">
        <v>470</v>
      </c>
      <c r="F96" s="112" t="s">
        <v>462</v>
      </c>
      <c r="G96" s="190" t="s">
        <v>635</v>
      </c>
      <c r="H96" s="112" t="s">
        <v>456</v>
      </c>
      <c r="I96" s="86">
        <f t="shared" si="18"/>
        <v>508800</v>
      </c>
      <c r="J96" s="85">
        <f t="shared" si="19"/>
        <v>0</v>
      </c>
      <c r="K96" s="179">
        <f t="shared" si="20"/>
        <v>508800</v>
      </c>
    </row>
    <row r="97" spans="1:11" s="176" customFormat="1" ht="37.5" customHeight="1">
      <c r="A97" s="111"/>
      <c r="B97" s="183" t="s">
        <v>520</v>
      </c>
      <c r="C97" s="183"/>
      <c r="D97" s="112" t="s">
        <v>14</v>
      </c>
      <c r="E97" s="112" t="s">
        <v>470</v>
      </c>
      <c r="F97" s="112" t="s">
        <v>462</v>
      </c>
      <c r="G97" s="190" t="s">
        <v>634</v>
      </c>
      <c r="H97" s="112" t="s">
        <v>456</v>
      </c>
      <c r="I97" s="86">
        <f t="shared" si="18"/>
        <v>508800</v>
      </c>
      <c r="J97" s="85">
        <f t="shared" si="19"/>
        <v>0</v>
      </c>
      <c r="K97" s="179">
        <f t="shared" si="20"/>
        <v>508800</v>
      </c>
    </row>
    <row r="98" spans="1:11" s="176" customFormat="1" ht="63" customHeight="1">
      <c r="A98" s="111"/>
      <c r="B98" s="102" t="s">
        <v>519</v>
      </c>
      <c r="C98" s="102"/>
      <c r="D98" s="111" t="s">
        <v>14</v>
      </c>
      <c r="E98" s="111" t="s">
        <v>470</v>
      </c>
      <c r="F98" s="111" t="s">
        <v>462</v>
      </c>
      <c r="G98" s="191" t="s">
        <v>634</v>
      </c>
      <c r="H98" s="111" t="s">
        <v>472</v>
      </c>
      <c r="I98" s="91">
        <f>I99</f>
        <v>508800</v>
      </c>
      <c r="J98" s="91">
        <f t="shared" si="19"/>
        <v>0</v>
      </c>
      <c r="K98" s="113">
        <f t="shared" si="19"/>
        <v>508800</v>
      </c>
    </row>
    <row r="99" spans="1:11" s="176" customFormat="1" ht="26.25" customHeight="1">
      <c r="A99" s="111"/>
      <c r="B99" s="102" t="s">
        <v>71</v>
      </c>
      <c r="C99" s="102"/>
      <c r="D99" s="111" t="s">
        <v>14</v>
      </c>
      <c r="E99" s="111" t="s">
        <v>470</v>
      </c>
      <c r="F99" s="111" t="s">
        <v>462</v>
      </c>
      <c r="G99" s="191" t="s">
        <v>634</v>
      </c>
      <c r="H99" s="111" t="s">
        <v>471</v>
      </c>
      <c r="I99" s="91">
        <f>I100+I101</f>
        <v>508800</v>
      </c>
      <c r="J99" s="90">
        <f>J100+J101</f>
        <v>0</v>
      </c>
      <c r="K99" s="180">
        <f t="shared" si="20"/>
        <v>508800</v>
      </c>
    </row>
    <row r="100" spans="1:11" s="176" customFormat="1" ht="24">
      <c r="A100" s="111"/>
      <c r="B100" s="102" t="s">
        <v>741</v>
      </c>
      <c r="C100" s="102"/>
      <c r="D100" s="111" t="s">
        <v>14</v>
      </c>
      <c r="E100" s="111" t="s">
        <v>470</v>
      </c>
      <c r="F100" s="111" t="s">
        <v>462</v>
      </c>
      <c r="G100" s="191" t="s">
        <v>634</v>
      </c>
      <c r="H100" s="111" t="s">
        <v>469</v>
      </c>
      <c r="I100" s="91">
        <v>390796</v>
      </c>
      <c r="J100" s="90">
        <v>0</v>
      </c>
      <c r="K100" s="180">
        <f t="shared" si="20"/>
        <v>390796</v>
      </c>
    </row>
    <row r="101" spans="1:11" s="176" customFormat="1" ht="42" customHeight="1">
      <c r="A101" s="111"/>
      <c r="B101" s="102" t="s">
        <v>742</v>
      </c>
      <c r="C101" s="102"/>
      <c r="D101" s="111" t="s">
        <v>14</v>
      </c>
      <c r="E101" s="111" t="s">
        <v>470</v>
      </c>
      <c r="F101" s="111" t="s">
        <v>462</v>
      </c>
      <c r="G101" s="191" t="s">
        <v>634</v>
      </c>
      <c r="H101" s="111" t="s">
        <v>614</v>
      </c>
      <c r="I101" s="91">
        <v>118004</v>
      </c>
      <c r="J101" s="90">
        <v>0</v>
      </c>
      <c r="K101" s="180">
        <f t="shared" si="20"/>
        <v>118004</v>
      </c>
    </row>
    <row r="102" spans="1:11" s="176" customFormat="1" ht="26.25" customHeight="1">
      <c r="A102" s="111"/>
      <c r="B102" s="107" t="s">
        <v>518</v>
      </c>
      <c r="C102" s="107"/>
      <c r="D102" s="112" t="s">
        <v>14</v>
      </c>
      <c r="E102" s="112" t="s">
        <v>462</v>
      </c>
      <c r="F102" s="112" t="s">
        <v>475</v>
      </c>
      <c r="G102" s="175" t="s">
        <v>619</v>
      </c>
      <c r="H102" s="112" t="s">
        <v>456</v>
      </c>
      <c r="I102" s="86">
        <f>I103+I112+I133</f>
        <v>439000</v>
      </c>
      <c r="J102" s="86">
        <f>J103+J112+J133</f>
        <v>0</v>
      </c>
      <c r="K102" s="114">
        <f>K103+K112+K133</f>
        <v>439000</v>
      </c>
    </row>
    <row r="103" spans="1:11" s="176" customFormat="1" ht="39" customHeight="1">
      <c r="A103" s="111"/>
      <c r="B103" s="107" t="s">
        <v>517</v>
      </c>
      <c r="C103" s="107"/>
      <c r="D103" s="112" t="s">
        <v>14</v>
      </c>
      <c r="E103" s="112" t="s">
        <v>462</v>
      </c>
      <c r="F103" s="112" t="s">
        <v>511</v>
      </c>
      <c r="G103" s="175" t="s">
        <v>619</v>
      </c>
      <c r="H103" s="112" t="s">
        <v>456</v>
      </c>
      <c r="I103" s="86">
        <f aca="true" t="shared" si="21" ref="I103:K109">I104</f>
        <v>0</v>
      </c>
      <c r="J103" s="85">
        <f t="shared" si="21"/>
        <v>0</v>
      </c>
      <c r="K103" s="179">
        <f>I103-J103</f>
        <v>0</v>
      </c>
    </row>
    <row r="104" spans="1:12" s="176" customFormat="1" ht="24">
      <c r="A104" s="111"/>
      <c r="B104" s="107" t="s">
        <v>854</v>
      </c>
      <c r="C104" s="107"/>
      <c r="D104" s="112" t="s">
        <v>14</v>
      </c>
      <c r="E104" s="112" t="s">
        <v>462</v>
      </c>
      <c r="F104" s="112" t="s">
        <v>511</v>
      </c>
      <c r="G104" s="112" t="s">
        <v>636</v>
      </c>
      <c r="H104" s="112" t="s">
        <v>456</v>
      </c>
      <c r="I104" s="86">
        <f>I105</f>
        <v>0</v>
      </c>
      <c r="J104" s="86">
        <f t="shared" si="21"/>
        <v>0</v>
      </c>
      <c r="K104" s="114">
        <f t="shared" si="21"/>
        <v>0</v>
      </c>
      <c r="L104" s="192"/>
    </row>
    <row r="105" spans="1:12" s="176" customFormat="1" ht="36">
      <c r="A105" s="111"/>
      <c r="B105" s="107" t="s">
        <v>646</v>
      </c>
      <c r="C105" s="107"/>
      <c r="D105" s="112" t="s">
        <v>14</v>
      </c>
      <c r="E105" s="112" t="s">
        <v>462</v>
      </c>
      <c r="F105" s="112" t="s">
        <v>511</v>
      </c>
      <c r="G105" s="112" t="s">
        <v>640</v>
      </c>
      <c r="H105" s="112" t="s">
        <v>456</v>
      </c>
      <c r="I105" s="86">
        <f>I106</f>
        <v>0</v>
      </c>
      <c r="J105" s="86">
        <f>J106</f>
        <v>0</v>
      </c>
      <c r="K105" s="114">
        <f>K106</f>
        <v>0</v>
      </c>
      <c r="L105" s="192"/>
    </row>
    <row r="106" spans="1:12" s="176" customFormat="1" ht="12.75">
      <c r="A106" s="111"/>
      <c r="B106" s="107" t="s">
        <v>498</v>
      </c>
      <c r="C106" s="107"/>
      <c r="D106" s="112" t="s">
        <v>14</v>
      </c>
      <c r="E106" s="112" t="s">
        <v>462</v>
      </c>
      <c r="F106" s="112" t="s">
        <v>511</v>
      </c>
      <c r="G106" s="112" t="s">
        <v>640</v>
      </c>
      <c r="H106" s="112" t="s">
        <v>456</v>
      </c>
      <c r="I106" s="212">
        <f t="shared" si="21"/>
        <v>0</v>
      </c>
      <c r="J106" s="212">
        <f t="shared" si="21"/>
        <v>0</v>
      </c>
      <c r="K106" s="212">
        <f>K107</f>
        <v>0</v>
      </c>
      <c r="L106" s="192"/>
    </row>
    <row r="107" spans="1:11" s="176" customFormat="1" ht="37.5" customHeight="1">
      <c r="A107" s="111"/>
      <c r="B107" s="183" t="s">
        <v>516</v>
      </c>
      <c r="C107" s="183"/>
      <c r="D107" s="112" t="s">
        <v>14</v>
      </c>
      <c r="E107" s="112" t="s">
        <v>462</v>
      </c>
      <c r="F107" s="112" t="s">
        <v>511</v>
      </c>
      <c r="G107" s="112" t="s">
        <v>639</v>
      </c>
      <c r="H107" s="112" t="s">
        <v>456</v>
      </c>
      <c r="I107" s="86">
        <f t="shared" si="21"/>
        <v>0</v>
      </c>
      <c r="J107" s="85">
        <f t="shared" si="21"/>
        <v>0</v>
      </c>
      <c r="K107" s="179">
        <f>I107-J107</f>
        <v>0</v>
      </c>
    </row>
    <row r="108" spans="1:11" s="176" customFormat="1" ht="24">
      <c r="A108" s="111"/>
      <c r="B108" s="102" t="s">
        <v>90</v>
      </c>
      <c r="C108" s="102"/>
      <c r="D108" s="111" t="s">
        <v>14</v>
      </c>
      <c r="E108" s="111" t="s">
        <v>462</v>
      </c>
      <c r="F108" s="111" t="s">
        <v>511</v>
      </c>
      <c r="G108" s="111" t="s">
        <v>639</v>
      </c>
      <c r="H108" s="111" t="s">
        <v>65</v>
      </c>
      <c r="I108" s="91">
        <f t="shared" si="21"/>
        <v>0</v>
      </c>
      <c r="J108" s="90">
        <f t="shared" si="21"/>
        <v>0</v>
      </c>
      <c r="K108" s="180">
        <f>I108-J108</f>
        <v>0</v>
      </c>
    </row>
    <row r="109" spans="1:11" s="176" customFormat="1" ht="26.25" customHeight="1">
      <c r="A109" s="111"/>
      <c r="B109" s="102" t="s">
        <v>465</v>
      </c>
      <c r="C109" s="102"/>
      <c r="D109" s="111" t="s">
        <v>14</v>
      </c>
      <c r="E109" s="111" t="s">
        <v>462</v>
      </c>
      <c r="F109" s="111" t="s">
        <v>511</v>
      </c>
      <c r="G109" s="111" t="s">
        <v>639</v>
      </c>
      <c r="H109" s="111" t="s">
        <v>464</v>
      </c>
      <c r="I109" s="91">
        <f t="shared" si="21"/>
        <v>0</v>
      </c>
      <c r="J109" s="90">
        <f t="shared" si="21"/>
        <v>0</v>
      </c>
      <c r="K109" s="180">
        <f>I109-J109</f>
        <v>0</v>
      </c>
    </row>
    <row r="110" spans="1:11" s="176" customFormat="1" ht="24.75" customHeight="1">
      <c r="A110" s="111"/>
      <c r="B110" s="102" t="s">
        <v>497</v>
      </c>
      <c r="C110" s="102"/>
      <c r="D110" s="111" t="s">
        <v>14</v>
      </c>
      <c r="E110" s="111" t="s">
        <v>462</v>
      </c>
      <c r="F110" s="111" t="s">
        <v>511</v>
      </c>
      <c r="G110" s="111" t="s">
        <v>639</v>
      </c>
      <c r="H110" s="111" t="s">
        <v>461</v>
      </c>
      <c r="I110" s="91">
        <v>0</v>
      </c>
      <c r="J110" s="91">
        <v>0</v>
      </c>
      <c r="K110" s="113">
        <f>I110-J110</f>
        <v>0</v>
      </c>
    </row>
    <row r="111" spans="1:11" s="176" customFormat="1" ht="36">
      <c r="A111" s="111"/>
      <c r="B111" s="107" t="s">
        <v>643</v>
      </c>
      <c r="C111" s="102"/>
      <c r="D111" s="112" t="s">
        <v>14</v>
      </c>
      <c r="E111" s="112" t="s">
        <v>462</v>
      </c>
      <c r="F111" s="112" t="s">
        <v>491</v>
      </c>
      <c r="G111" s="175" t="s">
        <v>636</v>
      </c>
      <c r="H111" s="112" t="s">
        <v>456</v>
      </c>
      <c r="I111" s="86">
        <f>I112</f>
        <v>437000</v>
      </c>
      <c r="J111" s="86">
        <f>J112</f>
        <v>0</v>
      </c>
      <c r="K111" s="114">
        <f>K112</f>
        <v>437000</v>
      </c>
    </row>
    <row r="112" spans="1:11" s="176" customFormat="1" ht="24">
      <c r="A112" s="111"/>
      <c r="B112" s="107" t="s">
        <v>645</v>
      </c>
      <c r="C112" s="107"/>
      <c r="D112" s="112" t="s">
        <v>14</v>
      </c>
      <c r="E112" s="112" t="s">
        <v>462</v>
      </c>
      <c r="F112" s="112" t="s">
        <v>491</v>
      </c>
      <c r="G112" s="175" t="s">
        <v>644</v>
      </c>
      <c r="H112" s="112" t="s">
        <v>456</v>
      </c>
      <c r="I112" s="86">
        <f>I113+I128+I118+I123</f>
        <v>437000</v>
      </c>
      <c r="J112" s="86">
        <f>J113+J128+J118+J123</f>
        <v>0</v>
      </c>
      <c r="K112" s="114">
        <f>K113+K128+K118+K123</f>
        <v>437000</v>
      </c>
    </row>
    <row r="113" spans="1:11" s="176" customFormat="1" ht="12.75">
      <c r="A113" s="111"/>
      <c r="B113" s="107" t="s">
        <v>498</v>
      </c>
      <c r="C113" s="107"/>
      <c r="D113" s="112" t="s">
        <v>14</v>
      </c>
      <c r="E113" s="112" t="s">
        <v>462</v>
      </c>
      <c r="F113" s="112" t="s">
        <v>491</v>
      </c>
      <c r="G113" s="112" t="s">
        <v>638</v>
      </c>
      <c r="H113" s="112" t="s">
        <v>456</v>
      </c>
      <c r="I113" s="86">
        <f aca="true" t="shared" si="22" ref="I113:J116">I114</f>
        <v>30000</v>
      </c>
      <c r="J113" s="85">
        <f t="shared" si="22"/>
        <v>0</v>
      </c>
      <c r="K113" s="179">
        <f>I113-J113</f>
        <v>30000</v>
      </c>
    </row>
    <row r="114" spans="1:11" s="176" customFormat="1" ht="36">
      <c r="A114" s="111"/>
      <c r="B114" s="107" t="s">
        <v>515</v>
      </c>
      <c r="C114" s="107"/>
      <c r="D114" s="112" t="s">
        <v>14</v>
      </c>
      <c r="E114" s="112" t="s">
        <v>462</v>
      </c>
      <c r="F114" s="112" t="s">
        <v>491</v>
      </c>
      <c r="G114" s="112" t="s">
        <v>637</v>
      </c>
      <c r="H114" s="112" t="s">
        <v>456</v>
      </c>
      <c r="I114" s="86">
        <f t="shared" si="22"/>
        <v>30000</v>
      </c>
      <c r="J114" s="85">
        <f t="shared" si="22"/>
        <v>0</v>
      </c>
      <c r="K114" s="179">
        <f>I114-J114</f>
        <v>30000</v>
      </c>
    </row>
    <row r="115" spans="1:11" s="176" customFormat="1" ht="24">
      <c r="A115" s="111"/>
      <c r="B115" s="102" t="s">
        <v>90</v>
      </c>
      <c r="C115" s="102"/>
      <c r="D115" s="111" t="s">
        <v>14</v>
      </c>
      <c r="E115" s="111" t="s">
        <v>462</v>
      </c>
      <c r="F115" s="111" t="s">
        <v>491</v>
      </c>
      <c r="G115" s="111" t="s">
        <v>637</v>
      </c>
      <c r="H115" s="111" t="s">
        <v>65</v>
      </c>
      <c r="I115" s="91">
        <f t="shared" si="22"/>
        <v>30000</v>
      </c>
      <c r="J115" s="90">
        <f t="shared" si="22"/>
        <v>0</v>
      </c>
      <c r="K115" s="180">
        <f>I115-J115</f>
        <v>30000</v>
      </c>
    </row>
    <row r="116" spans="1:11" s="176" customFormat="1" ht="24">
      <c r="A116" s="111"/>
      <c r="B116" s="102" t="s">
        <v>465</v>
      </c>
      <c r="C116" s="102"/>
      <c r="D116" s="111" t="s">
        <v>14</v>
      </c>
      <c r="E116" s="111" t="s">
        <v>462</v>
      </c>
      <c r="F116" s="111" t="s">
        <v>491</v>
      </c>
      <c r="G116" s="111" t="s">
        <v>637</v>
      </c>
      <c r="H116" s="111" t="s">
        <v>464</v>
      </c>
      <c r="I116" s="91">
        <f t="shared" si="22"/>
        <v>30000</v>
      </c>
      <c r="J116" s="90">
        <f t="shared" si="22"/>
        <v>0</v>
      </c>
      <c r="K116" s="180">
        <f>I116-J116</f>
        <v>30000</v>
      </c>
    </row>
    <row r="117" spans="1:11" s="176" customFormat="1" ht="24">
      <c r="A117" s="111"/>
      <c r="B117" s="102" t="s">
        <v>497</v>
      </c>
      <c r="C117" s="102"/>
      <c r="D117" s="111" t="s">
        <v>14</v>
      </c>
      <c r="E117" s="111" t="s">
        <v>462</v>
      </c>
      <c r="F117" s="111" t="s">
        <v>491</v>
      </c>
      <c r="G117" s="111" t="s">
        <v>637</v>
      </c>
      <c r="H117" s="111" t="s">
        <v>461</v>
      </c>
      <c r="I117" s="91">
        <v>30000</v>
      </c>
      <c r="J117" s="91">
        <v>0</v>
      </c>
      <c r="K117" s="180">
        <f>I117-J117</f>
        <v>30000</v>
      </c>
    </row>
    <row r="118" spans="1:11" s="176" customFormat="1" ht="36">
      <c r="A118" s="111"/>
      <c r="B118" s="193" t="s">
        <v>530</v>
      </c>
      <c r="C118" s="107"/>
      <c r="D118" s="112" t="s">
        <v>14</v>
      </c>
      <c r="E118" s="112" t="s">
        <v>462</v>
      </c>
      <c r="F118" s="112" t="s">
        <v>491</v>
      </c>
      <c r="G118" s="112" t="s">
        <v>856</v>
      </c>
      <c r="H118" s="112" t="s">
        <v>456</v>
      </c>
      <c r="I118" s="86">
        <f aca="true" t="shared" si="23" ref="I118:K121">I119</f>
        <v>407000</v>
      </c>
      <c r="J118" s="86">
        <f t="shared" si="23"/>
        <v>0</v>
      </c>
      <c r="K118" s="114">
        <f t="shared" si="23"/>
        <v>407000</v>
      </c>
    </row>
    <row r="119" spans="1:11" s="176" customFormat="1" ht="48">
      <c r="A119" s="111"/>
      <c r="B119" s="107" t="s">
        <v>867</v>
      </c>
      <c r="C119" s="107"/>
      <c r="D119" s="112" t="s">
        <v>14</v>
      </c>
      <c r="E119" s="112" t="s">
        <v>462</v>
      </c>
      <c r="F119" s="112" t="s">
        <v>491</v>
      </c>
      <c r="G119" s="112" t="s">
        <v>857</v>
      </c>
      <c r="H119" s="112" t="s">
        <v>456</v>
      </c>
      <c r="I119" s="86">
        <f t="shared" si="23"/>
        <v>407000</v>
      </c>
      <c r="J119" s="86">
        <f t="shared" si="23"/>
        <v>0</v>
      </c>
      <c r="K119" s="114">
        <f t="shared" si="23"/>
        <v>407000</v>
      </c>
    </row>
    <row r="120" spans="1:11" s="176" customFormat="1" ht="24">
      <c r="A120" s="111"/>
      <c r="B120" s="102" t="s">
        <v>90</v>
      </c>
      <c r="C120" s="102"/>
      <c r="D120" s="111" t="s">
        <v>14</v>
      </c>
      <c r="E120" s="111" t="s">
        <v>462</v>
      </c>
      <c r="F120" s="111" t="s">
        <v>491</v>
      </c>
      <c r="G120" s="111" t="s">
        <v>857</v>
      </c>
      <c r="H120" s="111" t="s">
        <v>65</v>
      </c>
      <c r="I120" s="91">
        <f t="shared" si="23"/>
        <v>407000</v>
      </c>
      <c r="J120" s="91">
        <f t="shared" si="23"/>
        <v>0</v>
      </c>
      <c r="K120" s="113">
        <f t="shared" si="23"/>
        <v>407000</v>
      </c>
    </row>
    <row r="121" spans="1:11" s="176" customFormat="1" ht="24">
      <c r="A121" s="111"/>
      <c r="B121" s="102" t="s">
        <v>465</v>
      </c>
      <c r="C121" s="102"/>
      <c r="D121" s="111" t="s">
        <v>14</v>
      </c>
      <c r="E121" s="111" t="s">
        <v>462</v>
      </c>
      <c r="F121" s="111" t="s">
        <v>491</v>
      </c>
      <c r="G121" s="111" t="s">
        <v>857</v>
      </c>
      <c r="H121" s="111" t="s">
        <v>464</v>
      </c>
      <c r="I121" s="91">
        <f t="shared" si="23"/>
        <v>407000</v>
      </c>
      <c r="J121" s="91">
        <f t="shared" si="23"/>
        <v>0</v>
      </c>
      <c r="K121" s="113">
        <f t="shared" si="23"/>
        <v>407000</v>
      </c>
    </row>
    <row r="122" spans="1:11" s="176" customFormat="1" ht="24">
      <c r="A122" s="111"/>
      <c r="B122" s="102" t="s">
        <v>497</v>
      </c>
      <c r="C122" s="102"/>
      <c r="D122" s="111" t="s">
        <v>14</v>
      </c>
      <c r="E122" s="111" t="s">
        <v>462</v>
      </c>
      <c r="F122" s="111" t="s">
        <v>491</v>
      </c>
      <c r="G122" s="111" t="s">
        <v>857</v>
      </c>
      <c r="H122" s="111" t="s">
        <v>461</v>
      </c>
      <c r="I122" s="91">
        <v>407000</v>
      </c>
      <c r="J122" s="91">
        <v>0</v>
      </c>
      <c r="K122" s="180">
        <f>I122-J122</f>
        <v>407000</v>
      </c>
    </row>
    <row r="123" spans="1:11" s="176" customFormat="1" ht="48">
      <c r="A123" s="111"/>
      <c r="B123" s="107" t="s">
        <v>709</v>
      </c>
      <c r="C123" s="107"/>
      <c r="D123" s="112" t="s">
        <v>14</v>
      </c>
      <c r="E123" s="112" t="s">
        <v>462</v>
      </c>
      <c r="F123" s="112" t="s">
        <v>491</v>
      </c>
      <c r="G123" s="112" t="s">
        <v>858</v>
      </c>
      <c r="H123" s="112"/>
      <c r="I123" s="86">
        <f aca="true" t="shared" si="24" ref="I123:K126">I124</f>
        <v>0</v>
      </c>
      <c r="J123" s="86">
        <f t="shared" si="24"/>
        <v>0</v>
      </c>
      <c r="K123" s="114">
        <f t="shared" si="24"/>
        <v>0</v>
      </c>
    </row>
    <row r="124" spans="1:11" s="176" customFormat="1" ht="48">
      <c r="A124" s="111"/>
      <c r="B124" s="107" t="s">
        <v>863</v>
      </c>
      <c r="C124" s="107"/>
      <c r="D124" s="112" t="s">
        <v>14</v>
      </c>
      <c r="E124" s="112" t="s">
        <v>462</v>
      </c>
      <c r="F124" s="112" t="s">
        <v>491</v>
      </c>
      <c r="G124" s="112" t="s">
        <v>859</v>
      </c>
      <c r="H124" s="112"/>
      <c r="I124" s="86">
        <f t="shared" si="24"/>
        <v>0</v>
      </c>
      <c r="J124" s="86">
        <f t="shared" si="24"/>
        <v>0</v>
      </c>
      <c r="K124" s="114">
        <f t="shared" si="24"/>
        <v>0</v>
      </c>
    </row>
    <row r="125" spans="1:11" s="176" customFormat="1" ht="24">
      <c r="A125" s="111"/>
      <c r="B125" s="102" t="s">
        <v>90</v>
      </c>
      <c r="C125" s="102"/>
      <c r="D125" s="111" t="s">
        <v>14</v>
      </c>
      <c r="E125" s="111" t="s">
        <v>462</v>
      </c>
      <c r="F125" s="111" t="s">
        <v>491</v>
      </c>
      <c r="G125" s="111" t="s">
        <v>859</v>
      </c>
      <c r="H125" s="111" t="s">
        <v>65</v>
      </c>
      <c r="I125" s="91">
        <f t="shared" si="24"/>
        <v>0</v>
      </c>
      <c r="J125" s="91">
        <f t="shared" si="24"/>
        <v>0</v>
      </c>
      <c r="K125" s="113">
        <f t="shared" si="24"/>
        <v>0</v>
      </c>
    </row>
    <row r="126" spans="1:11" s="176" customFormat="1" ht="24">
      <c r="A126" s="111"/>
      <c r="B126" s="102" t="s">
        <v>465</v>
      </c>
      <c r="C126" s="102"/>
      <c r="D126" s="111" t="s">
        <v>14</v>
      </c>
      <c r="E126" s="111" t="s">
        <v>462</v>
      </c>
      <c r="F126" s="111" t="s">
        <v>491</v>
      </c>
      <c r="G126" s="111" t="s">
        <v>859</v>
      </c>
      <c r="H126" s="111" t="s">
        <v>464</v>
      </c>
      <c r="I126" s="91">
        <f t="shared" si="24"/>
        <v>0</v>
      </c>
      <c r="J126" s="91">
        <f t="shared" si="24"/>
        <v>0</v>
      </c>
      <c r="K126" s="113">
        <f t="shared" si="24"/>
        <v>0</v>
      </c>
    </row>
    <row r="127" spans="1:11" s="176" customFormat="1" ht="24">
      <c r="A127" s="111"/>
      <c r="B127" s="102" t="s">
        <v>497</v>
      </c>
      <c r="C127" s="102"/>
      <c r="D127" s="111" t="s">
        <v>14</v>
      </c>
      <c r="E127" s="111" t="s">
        <v>462</v>
      </c>
      <c r="F127" s="111" t="s">
        <v>491</v>
      </c>
      <c r="G127" s="111" t="s">
        <v>859</v>
      </c>
      <c r="H127" s="111" t="s">
        <v>461</v>
      </c>
      <c r="I127" s="91">
        <v>0</v>
      </c>
      <c r="J127" s="91">
        <v>0</v>
      </c>
      <c r="K127" s="180">
        <f>I127-J127</f>
        <v>0</v>
      </c>
    </row>
    <row r="128" spans="1:11" s="176" customFormat="1" ht="36">
      <c r="A128" s="111"/>
      <c r="B128" s="107" t="s">
        <v>484</v>
      </c>
      <c r="C128" s="102"/>
      <c r="D128" s="112" t="s">
        <v>14</v>
      </c>
      <c r="E128" s="112" t="s">
        <v>462</v>
      </c>
      <c r="F128" s="112" t="s">
        <v>491</v>
      </c>
      <c r="G128" s="112" t="s">
        <v>747</v>
      </c>
      <c r="H128" s="112" t="s">
        <v>456</v>
      </c>
      <c r="I128" s="86">
        <f aca="true" t="shared" si="25" ref="I128:K131">I129</f>
        <v>0</v>
      </c>
      <c r="J128" s="86">
        <f t="shared" si="25"/>
        <v>0</v>
      </c>
      <c r="K128" s="179">
        <f t="shared" si="25"/>
        <v>0</v>
      </c>
    </row>
    <row r="129" spans="1:11" s="176" customFormat="1" ht="18.75" customHeight="1">
      <c r="A129" s="111"/>
      <c r="B129" s="107" t="s">
        <v>746</v>
      </c>
      <c r="C129" s="102"/>
      <c r="D129" s="112" t="s">
        <v>14</v>
      </c>
      <c r="E129" s="112" t="s">
        <v>462</v>
      </c>
      <c r="F129" s="112" t="s">
        <v>491</v>
      </c>
      <c r="G129" s="112" t="s">
        <v>744</v>
      </c>
      <c r="H129" s="112" t="s">
        <v>456</v>
      </c>
      <c r="I129" s="86">
        <f t="shared" si="25"/>
        <v>0</v>
      </c>
      <c r="J129" s="86">
        <f t="shared" si="25"/>
        <v>0</v>
      </c>
      <c r="K129" s="179">
        <f t="shared" si="25"/>
        <v>0</v>
      </c>
    </row>
    <row r="130" spans="1:11" s="176" customFormat="1" ht="31.5" customHeight="1">
      <c r="A130" s="111"/>
      <c r="B130" s="102" t="s">
        <v>266</v>
      </c>
      <c r="C130" s="102"/>
      <c r="D130" s="111" t="s">
        <v>14</v>
      </c>
      <c r="E130" s="111" t="s">
        <v>462</v>
      </c>
      <c r="F130" s="111" t="s">
        <v>491</v>
      </c>
      <c r="G130" s="111" t="s">
        <v>744</v>
      </c>
      <c r="H130" s="111" t="s">
        <v>482</v>
      </c>
      <c r="I130" s="91">
        <f t="shared" si="25"/>
        <v>0</v>
      </c>
      <c r="J130" s="91">
        <f t="shared" si="25"/>
        <v>0</v>
      </c>
      <c r="K130" s="180">
        <f t="shared" si="25"/>
        <v>0</v>
      </c>
    </row>
    <row r="131" spans="1:11" s="176" customFormat="1" ht="12.75">
      <c r="A131" s="111"/>
      <c r="B131" s="102" t="s">
        <v>501</v>
      </c>
      <c r="C131" s="102"/>
      <c r="D131" s="111" t="s">
        <v>14</v>
      </c>
      <c r="E131" s="111" t="s">
        <v>462</v>
      </c>
      <c r="F131" s="111" t="s">
        <v>491</v>
      </c>
      <c r="G131" s="111" t="s">
        <v>744</v>
      </c>
      <c r="H131" s="111" t="s">
        <v>481</v>
      </c>
      <c r="I131" s="91">
        <f t="shared" si="25"/>
        <v>0</v>
      </c>
      <c r="J131" s="91">
        <f t="shared" si="25"/>
        <v>0</v>
      </c>
      <c r="K131" s="180">
        <f t="shared" si="25"/>
        <v>0</v>
      </c>
    </row>
    <row r="132" spans="1:11" s="176" customFormat="1" ht="36">
      <c r="A132" s="111"/>
      <c r="B132" s="102" t="s">
        <v>270</v>
      </c>
      <c r="C132" s="102"/>
      <c r="D132" s="111" t="s">
        <v>14</v>
      </c>
      <c r="E132" s="111" t="s">
        <v>462</v>
      </c>
      <c r="F132" s="111" t="s">
        <v>491</v>
      </c>
      <c r="G132" s="111" t="s">
        <v>744</v>
      </c>
      <c r="H132" s="111" t="s">
        <v>479</v>
      </c>
      <c r="I132" s="91">
        <v>0</v>
      </c>
      <c r="J132" s="91">
        <v>0</v>
      </c>
      <c r="K132" s="180">
        <f>I132-J132</f>
        <v>0</v>
      </c>
    </row>
    <row r="133" spans="1:11" s="176" customFormat="1" ht="36">
      <c r="A133" s="111"/>
      <c r="B133" s="107" t="s">
        <v>530</v>
      </c>
      <c r="C133" s="102"/>
      <c r="D133" s="112" t="s">
        <v>14</v>
      </c>
      <c r="E133" s="112" t="s">
        <v>462</v>
      </c>
      <c r="F133" s="112" t="s">
        <v>745</v>
      </c>
      <c r="G133" s="112" t="s">
        <v>633</v>
      </c>
      <c r="H133" s="112" t="s">
        <v>456</v>
      </c>
      <c r="I133" s="86">
        <f aca="true" t="shared" si="26" ref="I133:K136">I134</f>
        <v>2000</v>
      </c>
      <c r="J133" s="86">
        <f t="shared" si="26"/>
        <v>0</v>
      </c>
      <c r="K133" s="179">
        <f t="shared" si="26"/>
        <v>2000</v>
      </c>
    </row>
    <row r="134" spans="1:11" s="176" customFormat="1" ht="24">
      <c r="A134" s="111"/>
      <c r="B134" s="107" t="s">
        <v>529</v>
      </c>
      <c r="C134" s="107"/>
      <c r="D134" s="112" t="s">
        <v>14</v>
      </c>
      <c r="E134" s="112" t="s">
        <v>462</v>
      </c>
      <c r="F134" s="112" t="s">
        <v>745</v>
      </c>
      <c r="G134" s="112" t="s">
        <v>632</v>
      </c>
      <c r="H134" s="112" t="s">
        <v>456</v>
      </c>
      <c r="I134" s="86">
        <f t="shared" si="26"/>
        <v>2000</v>
      </c>
      <c r="J134" s="86">
        <f t="shared" si="26"/>
        <v>0</v>
      </c>
      <c r="K134" s="179">
        <f t="shared" si="26"/>
        <v>2000</v>
      </c>
    </row>
    <row r="135" spans="1:11" s="176" customFormat="1" ht="24">
      <c r="A135" s="111"/>
      <c r="B135" s="102" t="s">
        <v>90</v>
      </c>
      <c r="C135" s="102"/>
      <c r="D135" s="111" t="s">
        <v>14</v>
      </c>
      <c r="E135" s="111" t="s">
        <v>462</v>
      </c>
      <c r="F135" s="111" t="s">
        <v>745</v>
      </c>
      <c r="G135" s="111" t="s">
        <v>632</v>
      </c>
      <c r="H135" s="111" t="s">
        <v>65</v>
      </c>
      <c r="I135" s="91">
        <f t="shared" si="26"/>
        <v>2000</v>
      </c>
      <c r="J135" s="91">
        <f t="shared" si="26"/>
        <v>0</v>
      </c>
      <c r="K135" s="180">
        <f t="shared" si="26"/>
        <v>2000</v>
      </c>
    </row>
    <row r="136" spans="1:11" s="176" customFormat="1" ht="24">
      <c r="A136" s="111"/>
      <c r="B136" s="102" t="s">
        <v>465</v>
      </c>
      <c r="C136" s="102"/>
      <c r="D136" s="111" t="s">
        <v>14</v>
      </c>
      <c r="E136" s="111" t="s">
        <v>462</v>
      </c>
      <c r="F136" s="111" t="s">
        <v>745</v>
      </c>
      <c r="G136" s="111" t="s">
        <v>632</v>
      </c>
      <c r="H136" s="111" t="s">
        <v>464</v>
      </c>
      <c r="I136" s="91">
        <f t="shared" si="26"/>
        <v>2000</v>
      </c>
      <c r="J136" s="91">
        <f t="shared" si="26"/>
        <v>0</v>
      </c>
      <c r="K136" s="180">
        <f t="shared" si="26"/>
        <v>2000</v>
      </c>
    </row>
    <row r="137" spans="1:11" s="176" customFormat="1" ht="24">
      <c r="A137" s="111"/>
      <c r="B137" s="102" t="s">
        <v>497</v>
      </c>
      <c r="C137" s="102"/>
      <c r="D137" s="111" t="s">
        <v>14</v>
      </c>
      <c r="E137" s="111" t="s">
        <v>462</v>
      </c>
      <c r="F137" s="111" t="s">
        <v>745</v>
      </c>
      <c r="G137" s="111" t="s">
        <v>632</v>
      </c>
      <c r="H137" s="111" t="s">
        <v>461</v>
      </c>
      <c r="I137" s="91">
        <v>2000</v>
      </c>
      <c r="J137" s="91">
        <v>0</v>
      </c>
      <c r="K137" s="180">
        <f>I137-J137</f>
        <v>2000</v>
      </c>
    </row>
    <row r="138" spans="1:11" s="176" customFormat="1" ht="12.75">
      <c r="A138" s="111"/>
      <c r="B138" s="107" t="s">
        <v>514</v>
      </c>
      <c r="C138" s="107"/>
      <c r="D138" s="112" t="s">
        <v>14</v>
      </c>
      <c r="E138" s="112" t="s">
        <v>509</v>
      </c>
      <c r="F138" s="112" t="s">
        <v>475</v>
      </c>
      <c r="G138" s="175" t="s">
        <v>619</v>
      </c>
      <c r="H138" s="112" t="s">
        <v>456</v>
      </c>
      <c r="I138" s="86">
        <f>I139+I183</f>
        <v>7511800</v>
      </c>
      <c r="J138" s="86">
        <f>J139+J183</f>
        <v>0</v>
      </c>
      <c r="K138" s="114">
        <f>K139+K183</f>
        <v>7511800</v>
      </c>
    </row>
    <row r="139" spans="1:11" s="176" customFormat="1" ht="12.75">
      <c r="A139" s="111"/>
      <c r="B139" s="107" t="s">
        <v>513</v>
      </c>
      <c r="C139" s="107"/>
      <c r="D139" s="112" t="s">
        <v>14</v>
      </c>
      <c r="E139" s="112" t="s">
        <v>509</v>
      </c>
      <c r="F139" s="112" t="s">
        <v>511</v>
      </c>
      <c r="G139" s="175" t="s">
        <v>619</v>
      </c>
      <c r="H139" s="112" t="s">
        <v>456</v>
      </c>
      <c r="I139" s="86">
        <f aca="true" t="shared" si="27" ref="I139:K140">I140</f>
        <v>7491800</v>
      </c>
      <c r="J139" s="86">
        <f t="shared" si="27"/>
        <v>0</v>
      </c>
      <c r="K139" s="86">
        <f t="shared" si="27"/>
        <v>7491800</v>
      </c>
    </row>
    <row r="140" spans="1:11" s="176" customFormat="1" ht="42" customHeight="1">
      <c r="A140" s="111"/>
      <c r="B140" s="107" t="s">
        <v>853</v>
      </c>
      <c r="C140" s="107"/>
      <c r="D140" s="112" t="s">
        <v>14</v>
      </c>
      <c r="E140" s="112" t="s">
        <v>509</v>
      </c>
      <c r="F140" s="112" t="s">
        <v>511</v>
      </c>
      <c r="G140" s="112" t="s">
        <v>651</v>
      </c>
      <c r="H140" s="112" t="s">
        <v>456</v>
      </c>
      <c r="I140" s="86">
        <f t="shared" si="27"/>
        <v>7491800</v>
      </c>
      <c r="J140" s="86">
        <f t="shared" si="27"/>
        <v>0</v>
      </c>
      <c r="K140" s="114">
        <f t="shared" si="27"/>
        <v>7491800</v>
      </c>
    </row>
    <row r="141" spans="1:11" s="176" customFormat="1" ht="27" customHeight="1">
      <c r="A141" s="111"/>
      <c r="B141" s="107" t="s">
        <v>650</v>
      </c>
      <c r="C141" s="107"/>
      <c r="D141" s="112" t="s">
        <v>14</v>
      </c>
      <c r="E141" s="112" t="s">
        <v>509</v>
      </c>
      <c r="F141" s="112" t="s">
        <v>511</v>
      </c>
      <c r="G141" s="112" t="s">
        <v>649</v>
      </c>
      <c r="H141" s="112" t="s">
        <v>456</v>
      </c>
      <c r="I141" s="86">
        <f>I142+I151+I167</f>
        <v>7491800</v>
      </c>
      <c r="J141" s="86">
        <f>J142+J151+J167</f>
        <v>0</v>
      </c>
      <c r="K141" s="114">
        <f>K142+K151+K167</f>
        <v>7491800</v>
      </c>
    </row>
    <row r="142" spans="1:11" s="176" customFormat="1" ht="16.5" customHeight="1">
      <c r="A142" s="111"/>
      <c r="B142" s="107" t="s">
        <v>498</v>
      </c>
      <c r="C142" s="107"/>
      <c r="D142" s="112" t="s">
        <v>14</v>
      </c>
      <c r="E142" s="112" t="s">
        <v>509</v>
      </c>
      <c r="F142" s="112" t="s">
        <v>511</v>
      </c>
      <c r="G142" s="112" t="s">
        <v>648</v>
      </c>
      <c r="H142" s="112" t="s">
        <v>456</v>
      </c>
      <c r="I142" s="86">
        <f>I143+I147</f>
        <v>4439000</v>
      </c>
      <c r="J142" s="86">
        <f>J143+J147</f>
        <v>0</v>
      </c>
      <c r="K142" s="114">
        <f>K143+K147</f>
        <v>4439000</v>
      </c>
    </row>
    <row r="143" spans="1:11" s="176" customFormat="1" ht="12.75">
      <c r="A143" s="111"/>
      <c r="B143" s="107" t="s">
        <v>512</v>
      </c>
      <c r="C143" s="107"/>
      <c r="D143" s="112" t="s">
        <v>14</v>
      </c>
      <c r="E143" s="112" t="s">
        <v>509</v>
      </c>
      <c r="F143" s="112" t="s">
        <v>511</v>
      </c>
      <c r="G143" s="112" t="s">
        <v>647</v>
      </c>
      <c r="H143" s="112" t="s">
        <v>456</v>
      </c>
      <c r="I143" s="86">
        <f aca="true" t="shared" si="28" ref="I143:K145">I144</f>
        <v>839000</v>
      </c>
      <c r="J143" s="86">
        <f t="shared" si="28"/>
        <v>0</v>
      </c>
      <c r="K143" s="114">
        <f t="shared" si="28"/>
        <v>839000</v>
      </c>
    </row>
    <row r="144" spans="1:11" s="176" customFormat="1" ht="24">
      <c r="A144" s="111"/>
      <c r="B144" s="102" t="s">
        <v>90</v>
      </c>
      <c r="C144" s="107"/>
      <c r="D144" s="111" t="s">
        <v>14</v>
      </c>
      <c r="E144" s="111" t="s">
        <v>509</v>
      </c>
      <c r="F144" s="111" t="s">
        <v>511</v>
      </c>
      <c r="G144" s="111" t="s">
        <v>647</v>
      </c>
      <c r="H144" s="111" t="s">
        <v>65</v>
      </c>
      <c r="I144" s="91">
        <f t="shared" si="28"/>
        <v>839000</v>
      </c>
      <c r="J144" s="91">
        <f t="shared" si="28"/>
        <v>0</v>
      </c>
      <c r="K144" s="113">
        <f t="shared" si="28"/>
        <v>839000</v>
      </c>
    </row>
    <row r="145" spans="1:11" s="176" customFormat="1" ht="24">
      <c r="A145" s="111"/>
      <c r="B145" s="102" t="s">
        <v>465</v>
      </c>
      <c r="C145" s="107"/>
      <c r="D145" s="111" t="s">
        <v>14</v>
      </c>
      <c r="E145" s="111" t="s">
        <v>509</v>
      </c>
      <c r="F145" s="111" t="s">
        <v>511</v>
      </c>
      <c r="G145" s="111" t="s">
        <v>647</v>
      </c>
      <c r="H145" s="111" t="s">
        <v>464</v>
      </c>
      <c r="I145" s="91">
        <f t="shared" si="28"/>
        <v>839000</v>
      </c>
      <c r="J145" s="91">
        <f t="shared" si="28"/>
        <v>0</v>
      </c>
      <c r="K145" s="113">
        <f t="shared" si="28"/>
        <v>839000</v>
      </c>
    </row>
    <row r="146" spans="1:11" s="176" customFormat="1" ht="25.5" customHeight="1">
      <c r="A146" s="111"/>
      <c r="B146" s="102" t="s">
        <v>497</v>
      </c>
      <c r="C146" s="102"/>
      <c r="D146" s="111" t="s">
        <v>14</v>
      </c>
      <c r="E146" s="111" t="s">
        <v>509</v>
      </c>
      <c r="F146" s="111" t="s">
        <v>511</v>
      </c>
      <c r="G146" s="111" t="s">
        <v>647</v>
      </c>
      <c r="H146" s="111" t="s">
        <v>461</v>
      </c>
      <c r="I146" s="91">
        <v>839000</v>
      </c>
      <c r="J146" s="91">
        <v>0</v>
      </c>
      <c r="K146" s="180">
        <f>I146-J146</f>
        <v>839000</v>
      </c>
    </row>
    <row r="147" spans="1:11" s="176" customFormat="1" ht="17.25" customHeight="1">
      <c r="A147" s="111"/>
      <c r="B147" s="193" t="s">
        <v>749</v>
      </c>
      <c r="C147" s="102"/>
      <c r="D147" s="112" t="s">
        <v>14</v>
      </c>
      <c r="E147" s="112" t="s">
        <v>509</v>
      </c>
      <c r="F147" s="112" t="s">
        <v>511</v>
      </c>
      <c r="G147" s="112" t="s">
        <v>748</v>
      </c>
      <c r="H147" s="112" t="s">
        <v>456</v>
      </c>
      <c r="I147" s="86">
        <f aca="true" t="shared" si="29" ref="I147:K149">I148</f>
        <v>3600000</v>
      </c>
      <c r="J147" s="86">
        <f>J148</f>
        <v>0</v>
      </c>
      <c r="K147" s="114">
        <f t="shared" si="29"/>
        <v>3600000</v>
      </c>
    </row>
    <row r="148" spans="1:11" s="176" customFormat="1" ht="29.25" customHeight="1">
      <c r="A148" s="111"/>
      <c r="B148" s="102" t="s">
        <v>90</v>
      </c>
      <c r="C148" s="102"/>
      <c r="D148" s="111" t="s">
        <v>14</v>
      </c>
      <c r="E148" s="111" t="s">
        <v>509</v>
      </c>
      <c r="F148" s="111" t="s">
        <v>511</v>
      </c>
      <c r="G148" s="111" t="s">
        <v>748</v>
      </c>
      <c r="H148" s="111" t="s">
        <v>65</v>
      </c>
      <c r="I148" s="91">
        <f t="shared" si="29"/>
        <v>3600000</v>
      </c>
      <c r="J148" s="91">
        <f t="shared" si="29"/>
        <v>0</v>
      </c>
      <c r="K148" s="113">
        <f t="shared" si="29"/>
        <v>3600000</v>
      </c>
    </row>
    <row r="149" spans="1:11" s="176" customFormat="1" ht="29.25" customHeight="1">
      <c r="A149" s="111"/>
      <c r="B149" s="102" t="s">
        <v>465</v>
      </c>
      <c r="C149" s="102"/>
      <c r="D149" s="111" t="s">
        <v>14</v>
      </c>
      <c r="E149" s="111" t="s">
        <v>509</v>
      </c>
      <c r="F149" s="111" t="s">
        <v>511</v>
      </c>
      <c r="G149" s="111" t="s">
        <v>748</v>
      </c>
      <c r="H149" s="111" t="s">
        <v>464</v>
      </c>
      <c r="I149" s="91">
        <f t="shared" si="29"/>
        <v>3600000</v>
      </c>
      <c r="J149" s="91">
        <f t="shared" si="29"/>
        <v>0</v>
      </c>
      <c r="K149" s="113">
        <f t="shared" si="29"/>
        <v>3600000</v>
      </c>
    </row>
    <row r="150" spans="1:11" s="176" customFormat="1" ht="29.25" customHeight="1">
      <c r="A150" s="111"/>
      <c r="B150" s="102" t="s">
        <v>497</v>
      </c>
      <c r="C150" s="102"/>
      <c r="D150" s="111" t="s">
        <v>14</v>
      </c>
      <c r="E150" s="111" t="s">
        <v>509</v>
      </c>
      <c r="F150" s="111" t="s">
        <v>511</v>
      </c>
      <c r="G150" s="111" t="s">
        <v>748</v>
      </c>
      <c r="H150" s="111" t="s">
        <v>461</v>
      </c>
      <c r="I150" s="91">
        <v>3600000</v>
      </c>
      <c r="J150" s="91">
        <v>0</v>
      </c>
      <c r="K150" s="180">
        <f>I150-J150</f>
        <v>3600000</v>
      </c>
    </row>
    <row r="151" spans="1:11" s="176" customFormat="1" ht="36">
      <c r="A151" s="111"/>
      <c r="B151" s="193" t="s">
        <v>530</v>
      </c>
      <c r="C151" s="107"/>
      <c r="D151" s="112" t="s">
        <v>14</v>
      </c>
      <c r="E151" s="112" t="s">
        <v>509</v>
      </c>
      <c r="F151" s="112" t="s">
        <v>511</v>
      </c>
      <c r="G151" s="112" t="s">
        <v>652</v>
      </c>
      <c r="H151" s="112" t="s">
        <v>456</v>
      </c>
      <c r="I151" s="86">
        <f>I152+I156+I163</f>
        <v>3052800</v>
      </c>
      <c r="J151" s="86">
        <f>J152+J156+J163</f>
        <v>0</v>
      </c>
      <c r="K151" s="114">
        <f>K152+K156+K163</f>
        <v>3052800</v>
      </c>
    </row>
    <row r="152" spans="1:11" s="176" customFormat="1" ht="36">
      <c r="A152" s="111"/>
      <c r="B152" s="193" t="s">
        <v>654</v>
      </c>
      <c r="C152" s="107"/>
      <c r="D152" s="112" t="s">
        <v>14</v>
      </c>
      <c r="E152" s="112" t="s">
        <v>509</v>
      </c>
      <c r="F152" s="112" t="s">
        <v>511</v>
      </c>
      <c r="G152" s="112" t="s">
        <v>653</v>
      </c>
      <c r="H152" s="112" t="s">
        <v>456</v>
      </c>
      <c r="I152" s="86">
        <f aca="true" t="shared" si="30" ref="I152:K154">I153</f>
        <v>2645600</v>
      </c>
      <c r="J152" s="86">
        <f t="shared" si="30"/>
        <v>0</v>
      </c>
      <c r="K152" s="114">
        <f t="shared" si="30"/>
        <v>2645600</v>
      </c>
    </row>
    <row r="153" spans="1:11" s="176" customFormat="1" ht="24">
      <c r="A153" s="111"/>
      <c r="B153" s="102" t="s">
        <v>90</v>
      </c>
      <c r="C153" s="102"/>
      <c r="D153" s="111" t="s">
        <v>14</v>
      </c>
      <c r="E153" s="111" t="s">
        <v>509</v>
      </c>
      <c r="F153" s="111" t="s">
        <v>511</v>
      </c>
      <c r="G153" s="111" t="s">
        <v>653</v>
      </c>
      <c r="H153" s="111" t="s">
        <v>65</v>
      </c>
      <c r="I153" s="91">
        <f t="shared" si="30"/>
        <v>2645600</v>
      </c>
      <c r="J153" s="91">
        <f t="shared" si="30"/>
        <v>0</v>
      </c>
      <c r="K153" s="113">
        <f t="shared" si="30"/>
        <v>2645600</v>
      </c>
    </row>
    <row r="154" spans="1:11" s="176" customFormat="1" ht="24">
      <c r="A154" s="111"/>
      <c r="B154" s="102" t="s">
        <v>465</v>
      </c>
      <c r="C154" s="102"/>
      <c r="D154" s="111" t="s">
        <v>14</v>
      </c>
      <c r="E154" s="111" t="s">
        <v>509</v>
      </c>
      <c r="F154" s="111" t="s">
        <v>511</v>
      </c>
      <c r="G154" s="111" t="s">
        <v>653</v>
      </c>
      <c r="H154" s="111" t="s">
        <v>464</v>
      </c>
      <c r="I154" s="91">
        <f t="shared" si="30"/>
        <v>2645600</v>
      </c>
      <c r="J154" s="91">
        <f t="shared" si="30"/>
        <v>0</v>
      </c>
      <c r="K154" s="113">
        <f t="shared" si="30"/>
        <v>2645600</v>
      </c>
    </row>
    <row r="155" spans="1:11" s="176" customFormat="1" ht="24">
      <c r="A155" s="111"/>
      <c r="B155" s="102" t="s">
        <v>497</v>
      </c>
      <c r="C155" s="102"/>
      <c r="D155" s="111" t="s">
        <v>14</v>
      </c>
      <c r="E155" s="111" t="s">
        <v>509</v>
      </c>
      <c r="F155" s="111" t="s">
        <v>511</v>
      </c>
      <c r="G155" s="111" t="s">
        <v>653</v>
      </c>
      <c r="H155" s="111" t="s">
        <v>461</v>
      </c>
      <c r="I155" s="91">
        <v>2645600</v>
      </c>
      <c r="J155" s="91">
        <v>0</v>
      </c>
      <c r="K155" s="180">
        <f>I155-J155</f>
        <v>2645600</v>
      </c>
    </row>
    <row r="156" spans="1:11" s="176" customFormat="1" ht="60">
      <c r="A156" s="111"/>
      <c r="B156" s="193" t="s">
        <v>720</v>
      </c>
      <c r="C156" s="107"/>
      <c r="D156" s="112" t="s">
        <v>14</v>
      </c>
      <c r="E156" s="112" t="s">
        <v>509</v>
      </c>
      <c r="F156" s="112" t="s">
        <v>511</v>
      </c>
      <c r="G156" s="112" t="s">
        <v>719</v>
      </c>
      <c r="H156" s="112" t="s">
        <v>456</v>
      </c>
      <c r="I156" s="86">
        <f>I157+I160</f>
        <v>407200</v>
      </c>
      <c r="J156" s="86">
        <f>J157+J160</f>
        <v>0</v>
      </c>
      <c r="K156" s="114">
        <f>K157+K160</f>
        <v>407200</v>
      </c>
    </row>
    <row r="157" spans="1:11" s="176" customFormat="1" ht="24">
      <c r="A157" s="111"/>
      <c r="B157" s="102" t="s">
        <v>90</v>
      </c>
      <c r="C157" s="107"/>
      <c r="D157" s="111" t="s">
        <v>14</v>
      </c>
      <c r="E157" s="111" t="s">
        <v>509</v>
      </c>
      <c r="F157" s="111" t="s">
        <v>511</v>
      </c>
      <c r="G157" s="111" t="s">
        <v>719</v>
      </c>
      <c r="H157" s="111" t="s">
        <v>65</v>
      </c>
      <c r="I157" s="91">
        <f aca="true" t="shared" si="31" ref="I157:K158">I158</f>
        <v>407200</v>
      </c>
      <c r="J157" s="90">
        <f t="shared" si="31"/>
        <v>0</v>
      </c>
      <c r="K157" s="180">
        <f t="shared" si="31"/>
        <v>407200</v>
      </c>
    </row>
    <row r="158" spans="1:11" s="176" customFormat="1" ht="24">
      <c r="A158" s="111"/>
      <c r="B158" s="102" t="s">
        <v>465</v>
      </c>
      <c r="C158" s="107"/>
      <c r="D158" s="111" t="s">
        <v>14</v>
      </c>
      <c r="E158" s="111" t="s">
        <v>509</v>
      </c>
      <c r="F158" s="111" t="s">
        <v>511</v>
      </c>
      <c r="G158" s="111" t="s">
        <v>719</v>
      </c>
      <c r="H158" s="111" t="s">
        <v>464</v>
      </c>
      <c r="I158" s="91">
        <f t="shared" si="31"/>
        <v>407200</v>
      </c>
      <c r="J158" s="90">
        <f t="shared" si="31"/>
        <v>0</v>
      </c>
      <c r="K158" s="180">
        <f t="shared" si="31"/>
        <v>407200</v>
      </c>
    </row>
    <row r="159" spans="1:11" s="176" customFormat="1" ht="24">
      <c r="A159" s="111"/>
      <c r="B159" s="102" t="s">
        <v>497</v>
      </c>
      <c r="C159" s="102"/>
      <c r="D159" s="111" t="s">
        <v>14</v>
      </c>
      <c r="E159" s="111" t="s">
        <v>509</v>
      </c>
      <c r="F159" s="111" t="s">
        <v>511</v>
      </c>
      <c r="G159" s="111" t="s">
        <v>719</v>
      </c>
      <c r="H159" s="111" t="s">
        <v>461</v>
      </c>
      <c r="I159" s="91">
        <v>407200</v>
      </c>
      <c r="J159" s="90">
        <v>0</v>
      </c>
      <c r="K159" s="180">
        <f>I159-J159</f>
        <v>407200</v>
      </c>
    </row>
    <row r="160" spans="1:11" s="176" customFormat="1" ht="30" customHeight="1">
      <c r="A160" s="111"/>
      <c r="B160" s="102" t="s">
        <v>266</v>
      </c>
      <c r="C160" s="102"/>
      <c r="D160" s="111" t="s">
        <v>14</v>
      </c>
      <c r="E160" s="111" t="s">
        <v>509</v>
      </c>
      <c r="F160" s="111" t="s">
        <v>511</v>
      </c>
      <c r="G160" s="111" t="s">
        <v>719</v>
      </c>
      <c r="H160" s="111" t="s">
        <v>482</v>
      </c>
      <c r="I160" s="91">
        <f aca="true" t="shared" si="32" ref="I160:K161">I161</f>
        <v>0</v>
      </c>
      <c r="J160" s="90">
        <f t="shared" si="32"/>
        <v>0</v>
      </c>
      <c r="K160" s="180">
        <f t="shared" si="32"/>
        <v>0</v>
      </c>
    </row>
    <row r="161" spans="1:11" s="176" customFormat="1" ht="12.75">
      <c r="A161" s="111"/>
      <c r="B161" s="102" t="s">
        <v>501</v>
      </c>
      <c r="C161" s="102"/>
      <c r="D161" s="111" t="s">
        <v>14</v>
      </c>
      <c r="E161" s="111" t="s">
        <v>509</v>
      </c>
      <c r="F161" s="111" t="s">
        <v>511</v>
      </c>
      <c r="G161" s="111" t="s">
        <v>719</v>
      </c>
      <c r="H161" s="111" t="s">
        <v>481</v>
      </c>
      <c r="I161" s="91">
        <f t="shared" si="32"/>
        <v>0</v>
      </c>
      <c r="J161" s="90">
        <f t="shared" si="32"/>
        <v>0</v>
      </c>
      <c r="K161" s="180">
        <f t="shared" si="32"/>
        <v>0</v>
      </c>
    </row>
    <row r="162" spans="1:11" s="176" customFormat="1" ht="36">
      <c r="A162" s="111"/>
      <c r="B162" s="102" t="s">
        <v>270</v>
      </c>
      <c r="C162" s="102"/>
      <c r="D162" s="111" t="s">
        <v>14</v>
      </c>
      <c r="E162" s="111" t="s">
        <v>509</v>
      </c>
      <c r="F162" s="111" t="s">
        <v>511</v>
      </c>
      <c r="G162" s="111" t="s">
        <v>719</v>
      </c>
      <c r="H162" s="111" t="s">
        <v>479</v>
      </c>
      <c r="I162" s="91">
        <v>0</v>
      </c>
      <c r="J162" s="90">
        <v>0</v>
      </c>
      <c r="K162" s="180">
        <f>I162-J162</f>
        <v>0</v>
      </c>
    </row>
    <row r="163" spans="1:11" s="176" customFormat="1" ht="48">
      <c r="A163" s="111"/>
      <c r="B163" s="193" t="s">
        <v>864</v>
      </c>
      <c r="C163" s="107"/>
      <c r="D163" s="112" t="s">
        <v>14</v>
      </c>
      <c r="E163" s="112" t="s">
        <v>509</v>
      </c>
      <c r="F163" s="112" t="s">
        <v>511</v>
      </c>
      <c r="G163" s="112" t="s">
        <v>860</v>
      </c>
      <c r="H163" s="112"/>
      <c r="I163" s="86">
        <f aca="true" t="shared" si="33" ref="I163:K165">I164</f>
        <v>0</v>
      </c>
      <c r="J163" s="86">
        <f t="shared" si="33"/>
        <v>0</v>
      </c>
      <c r="K163" s="114">
        <f t="shared" si="33"/>
        <v>0</v>
      </c>
    </row>
    <row r="164" spans="1:11" s="176" customFormat="1" ht="24">
      <c r="A164" s="111"/>
      <c r="B164" s="102" t="s">
        <v>90</v>
      </c>
      <c r="C164" s="102"/>
      <c r="D164" s="111" t="s">
        <v>14</v>
      </c>
      <c r="E164" s="111" t="s">
        <v>509</v>
      </c>
      <c r="F164" s="111" t="s">
        <v>511</v>
      </c>
      <c r="G164" s="111" t="s">
        <v>860</v>
      </c>
      <c r="H164" s="111" t="s">
        <v>65</v>
      </c>
      <c r="I164" s="91">
        <f t="shared" si="33"/>
        <v>0</v>
      </c>
      <c r="J164" s="91">
        <f t="shared" si="33"/>
        <v>0</v>
      </c>
      <c r="K164" s="113">
        <f t="shared" si="33"/>
        <v>0</v>
      </c>
    </row>
    <row r="165" spans="1:11" s="176" customFormat="1" ht="24">
      <c r="A165" s="111"/>
      <c r="B165" s="102" t="s">
        <v>465</v>
      </c>
      <c r="C165" s="102"/>
      <c r="D165" s="111" t="s">
        <v>14</v>
      </c>
      <c r="E165" s="111" t="s">
        <v>509</v>
      </c>
      <c r="F165" s="111" t="s">
        <v>511</v>
      </c>
      <c r="G165" s="111" t="s">
        <v>860</v>
      </c>
      <c r="H165" s="111" t="s">
        <v>464</v>
      </c>
      <c r="I165" s="91">
        <f t="shared" si="33"/>
        <v>0</v>
      </c>
      <c r="J165" s="91">
        <f t="shared" si="33"/>
        <v>0</v>
      </c>
      <c r="K165" s="113">
        <f t="shared" si="33"/>
        <v>0</v>
      </c>
    </row>
    <row r="166" spans="1:11" s="176" customFormat="1" ht="24">
      <c r="A166" s="111"/>
      <c r="B166" s="102" t="s">
        <v>497</v>
      </c>
      <c r="C166" s="102"/>
      <c r="D166" s="111" t="s">
        <v>14</v>
      </c>
      <c r="E166" s="111" t="s">
        <v>509</v>
      </c>
      <c r="F166" s="111" t="s">
        <v>511</v>
      </c>
      <c r="G166" s="111" t="s">
        <v>860</v>
      </c>
      <c r="H166" s="111" t="s">
        <v>461</v>
      </c>
      <c r="I166" s="91">
        <v>0</v>
      </c>
      <c r="J166" s="90">
        <v>0</v>
      </c>
      <c r="K166" s="180">
        <f>I166-J166</f>
        <v>0</v>
      </c>
    </row>
    <row r="167" spans="1:11" s="176" customFormat="1" ht="48">
      <c r="A167" s="111"/>
      <c r="B167" s="193" t="s">
        <v>706</v>
      </c>
      <c r="C167" s="102"/>
      <c r="D167" s="112" t="s">
        <v>14</v>
      </c>
      <c r="E167" s="112" t="s">
        <v>509</v>
      </c>
      <c r="F167" s="112" t="s">
        <v>511</v>
      </c>
      <c r="G167" s="112" t="s">
        <v>708</v>
      </c>
      <c r="H167" s="112" t="s">
        <v>456</v>
      </c>
      <c r="I167" s="86">
        <f>I168+I172+I179</f>
        <v>0</v>
      </c>
      <c r="J167" s="86">
        <f>J168+J172+J179</f>
        <v>0</v>
      </c>
      <c r="K167" s="114">
        <f>K168+K172+K179</f>
        <v>0</v>
      </c>
    </row>
    <row r="168" spans="1:11" s="176" customFormat="1" ht="36">
      <c r="A168" s="111"/>
      <c r="B168" s="193" t="s">
        <v>707</v>
      </c>
      <c r="C168" s="102"/>
      <c r="D168" s="112" t="s">
        <v>14</v>
      </c>
      <c r="E168" s="112" t="s">
        <v>509</v>
      </c>
      <c r="F168" s="112" t="s">
        <v>511</v>
      </c>
      <c r="G168" s="112" t="s">
        <v>705</v>
      </c>
      <c r="H168" s="112" t="s">
        <v>456</v>
      </c>
      <c r="I168" s="86">
        <f aca="true" t="shared" si="34" ref="I168:K170">I169</f>
        <v>0</v>
      </c>
      <c r="J168" s="86">
        <f t="shared" si="34"/>
        <v>0</v>
      </c>
      <c r="K168" s="114">
        <f t="shared" si="34"/>
        <v>0</v>
      </c>
    </row>
    <row r="169" spans="1:11" s="176" customFormat="1" ht="24">
      <c r="A169" s="111"/>
      <c r="B169" s="102" t="s">
        <v>90</v>
      </c>
      <c r="C169" s="102"/>
      <c r="D169" s="111" t="s">
        <v>14</v>
      </c>
      <c r="E169" s="111" t="s">
        <v>509</v>
      </c>
      <c r="F169" s="111" t="s">
        <v>511</v>
      </c>
      <c r="G169" s="111" t="s">
        <v>705</v>
      </c>
      <c r="H169" s="111" t="s">
        <v>65</v>
      </c>
      <c r="I169" s="91">
        <f t="shared" si="34"/>
        <v>0</v>
      </c>
      <c r="J169" s="91">
        <f t="shared" si="34"/>
        <v>0</v>
      </c>
      <c r="K169" s="113">
        <f t="shared" si="34"/>
        <v>0</v>
      </c>
    </row>
    <row r="170" spans="1:11" s="176" customFormat="1" ht="24">
      <c r="A170" s="111"/>
      <c r="B170" s="102" t="s">
        <v>465</v>
      </c>
      <c r="C170" s="102"/>
      <c r="D170" s="111" t="s">
        <v>14</v>
      </c>
      <c r="E170" s="111" t="s">
        <v>509</v>
      </c>
      <c r="F170" s="111" t="s">
        <v>511</v>
      </c>
      <c r="G170" s="111" t="s">
        <v>705</v>
      </c>
      <c r="H170" s="111" t="s">
        <v>464</v>
      </c>
      <c r="I170" s="91">
        <f t="shared" si="34"/>
        <v>0</v>
      </c>
      <c r="J170" s="91">
        <f t="shared" si="34"/>
        <v>0</v>
      </c>
      <c r="K170" s="113">
        <f t="shared" si="34"/>
        <v>0</v>
      </c>
    </row>
    <row r="171" spans="1:11" s="176" customFormat="1" ht="24">
      <c r="A171" s="111"/>
      <c r="B171" s="102" t="s">
        <v>497</v>
      </c>
      <c r="C171" s="102"/>
      <c r="D171" s="111" t="s">
        <v>14</v>
      </c>
      <c r="E171" s="111" t="s">
        <v>509</v>
      </c>
      <c r="F171" s="111" t="s">
        <v>511</v>
      </c>
      <c r="G171" s="111" t="s">
        <v>705</v>
      </c>
      <c r="H171" s="111" t="s">
        <v>461</v>
      </c>
      <c r="I171" s="91">
        <v>0</v>
      </c>
      <c r="J171" s="91">
        <v>0</v>
      </c>
      <c r="K171" s="113">
        <f>I171-J171</f>
        <v>0</v>
      </c>
    </row>
    <row r="172" spans="1:11" s="176" customFormat="1" ht="48">
      <c r="A172" s="111"/>
      <c r="B172" s="193" t="s">
        <v>863</v>
      </c>
      <c r="C172" s="107"/>
      <c r="D172" s="112" t="s">
        <v>14</v>
      </c>
      <c r="E172" s="112" t="s">
        <v>509</v>
      </c>
      <c r="F172" s="112" t="s">
        <v>511</v>
      </c>
      <c r="G172" s="112" t="s">
        <v>861</v>
      </c>
      <c r="H172" s="112"/>
      <c r="I172" s="86">
        <f>I173+I176</f>
        <v>0</v>
      </c>
      <c r="J172" s="86">
        <f>J173+J176</f>
        <v>0</v>
      </c>
      <c r="K172" s="114">
        <f>K173+K176</f>
        <v>0</v>
      </c>
    </row>
    <row r="173" spans="1:11" s="176" customFormat="1" ht="24">
      <c r="A173" s="111"/>
      <c r="B173" s="102" t="s">
        <v>90</v>
      </c>
      <c r="C173" s="102"/>
      <c r="D173" s="111" t="s">
        <v>14</v>
      </c>
      <c r="E173" s="111" t="s">
        <v>509</v>
      </c>
      <c r="F173" s="111" t="s">
        <v>511</v>
      </c>
      <c r="G173" s="111" t="s">
        <v>861</v>
      </c>
      <c r="H173" s="111" t="s">
        <v>65</v>
      </c>
      <c r="I173" s="91">
        <f aca="true" t="shared" si="35" ref="I173:K174">I174</f>
        <v>0</v>
      </c>
      <c r="J173" s="91">
        <f t="shared" si="35"/>
        <v>0</v>
      </c>
      <c r="K173" s="113">
        <f t="shared" si="35"/>
        <v>0</v>
      </c>
    </row>
    <row r="174" spans="1:11" s="176" customFormat="1" ht="24">
      <c r="A174" s="111"/>
      <c r="B174" s="102" t="s">
        <v>465</v>
      </c>
      <c r="C174" s="102"/>
      <c r="D174" s="111" t="s">
        <v>14</v>
      </c>
      <c r="E174" s="111" t="s">
        <v>509</v>
      </c>
      <c r="F174" s="111" t="s">
        <v>511</v>
      </c>
      <c r="G174" s="111" t="s">
        <v>861</v>
      </c>
      <c r="H174" s="111" t="s">
        <v>464</v>
      </c>
      <c r="I174" s="91">
        <f t="shared" si="35"/>
        <v>0</v>
      </c>
      <c r="J174" s="91">
        <f t="shared" si="35"/>
        <v>0</v>
      </c>
      <c r="K174" s="113">
        <f t="shared" si="35"/>
        <v>0</v>
      </c>
    </row>
    <row r="175" spans="1:11" s="176" customFormat="1" ht="24">
      <c r="A175" s="111"/>
      <c r="B175" s="102" t="s">
        <v>497</v>
      </c>
      <c r="C175" s="102"/>
      <c r="D175" s="111" t="s">
        <v>14</v>
      </c>
      <c r="E175" s="111" t="s">
        <v>509</v>
      </c>
      <c r="F175" s="111" t="s">
        <v>511</v>
      </c>
      <c r="G175" s="111" t="s">
        <v>861</v>
      </c>
      <c r="H175" s="111" t="s">
        <v>461</v>
      </c>
      <c r="I175" s="91">
        <v>0</v>
      </c>
      <c r="J175" s="91">
        <v>0</v>
      </c>
      <c r="K175" s="113">
        <f>I175-J175</f>
        <v>0</v>
      </c>
    </row>
    <row r="176" spans="1:11" s="176" customFormat="1" ht="36">
      <c r="A176" s="111"/>
      <c r="B176" s="102" t="s">
        <v>266</v>
      </c>
      <c r="C176" s="102"/>
      <c r="D176" s="111" t="s">
        <v>14</v>
      </c>
      <c r="E176" s="111" t="s">
        <v>509</v>
      </c>
      <c r="F176" s="111" t="s">
        <v>511</v>
      </c>
      <c r="G176" s="111" t="s">
        <v>861</v>
      </c>
      <c r="H176" s="111" t="s">
        <v>482</v>
      </c>
      <c r="I176" s="91">
        <f aca="true" t="shared" si="36" ref="I176:K177">I177</f>
        <v>0</v>
      </c>
      <c r="J176" s="91">
        <f t="shared" si="36"/>
        <v>0</v>
      </c>
      <c r="K176" s="113">
        <f t="shared" si="36"/>
        <v>0</v>
      </c>
    </row>
    <row r="177" spans="1:11" s="176" customFormat="1" ht="12.75">
      <c r="A177" s="111"/>
      <c r="B177" s="102" t="s">
        <v>501</v>
      </c>
      <c r="C177" s="102"/>
      <c r="D177" s="111" t="s">
        <v>14</v>
      </c>
      <c r="E177" s="111" t="s">
        <v>509</v>
      </c>
      <c r="F177" s="111" t="s">
        <v>511</v>
      </c>
      <c r="G177" s="111" t="s">
        <v>861</v>
      </c>
      <c r="H177" s="111" t="s">
        <v>481</v>
      </c>
      <c r="I177" s="91">
        <f t="shared" si="36"/>
        <v>0</v>
      </c>
      <c r="J177" s="91">
        <f t="shared" si="36"/>
        <v>0</v>
      </c>
      <c r="K177" s="113">
        <f t="shared" si="36"/>
        <v>0</v>
      </c>
    </row>
    <row r="178" spans="1:11" s="176" customFormat="1" ht="36">
      <c r="A178" s="111"/>
      <c r="B178" s="102" t="s">
        <v>270</v>
      </c>
      <c r="C178" s="102"/>
      <c r="D178" s="111" t="s">
        <v>14</v>
      </c>
      <c r="E178" s="111" t="s">
        <v>509</v>
      </c>
      <c r="F178" s="111" t="s">
        <v>511</v>
      </c>
      <c r="G178" s="111" t="s">
        <v>861</v>
      </c>
      <c r="H178" s="111" t="s">
        <v>479</v>
      </c>
      <c r="I178" s="91">
        <v>0</v>
      </c>
      <c r="J178" s="91">
        <v>0</v>
      </c>
      <c r="K178" s="113">
        <f>I178-J178</f>
        <v>0</v>
      </c>
    </row>
    <row r="179" spans="1:11" s="176" customFormat="1" ht="36">
      <c r="A179" s="111"/>
      <c r="B179" s="193" t="s">
        <v>865</v>
      </c>
      <c r="C179" s="102"/>
      <c r="D179" s="112" t="s">
        <v>14</v>
      </c>
      <c r="E179" s="112" t="s">
        <v>509</v>
      </c>
      <c r="F179" s="112" t="s">
        <v>511</v>
      </c>
      <c r="G179" s="112" t="s">
        <v>862</v>
      </c>
      <c r="H179" s="111"/>
      <c r="I179" s="86">
        <f aca="true" t="shared" si="37" ref="I179:K181">I180</f>
        <v>0</v>
      </c>
      <c r="J179" s="86">
        <f t="shared" si="37"/>
        <v>0</v>
      </c>
      <c r="K179" s="114">
        <f t="shared" si="37"/>
        <v>0</v>
      </c>
    </row>
    <row r="180" spans="1:11" s="176" customFormat="1" ht="24">
      <c r="A180" s="111"/>
      <c r="B180" s="102" t="s">
        <v>90</v>
      </c>
      <c r="C180" s="102"/>
      <c r="D180" s="111" t="s">
        <v>14</v>
      </c>
      <c r="E180" s="111" t="s">
        <v>509</v>
      </c>
      <c r="F180" s="111" t="s">
        <v>511</v>
      </c>
      <c r="G180" s="111" t="s">
        <v>862</v>
      </c>
      <c r="H180" s="111" t="s">
        <v>65</v>
      </c>
      <c r="I180" s="91">
        <f t="shared" si="37"/>
        <v>0</v>
      </c>
      <c r="J180" s="91">
        <f t="shared" si="37"/>
        <v>0</v>
      </c>
      <c r="K180" s="113">
        <f t="shared" si="37"/>
        <v>0</v>
      </c>
    </row>
    <row r="181" spans="1:11" s="176" customFormat="1" ht="24">
      <c r="A181" s="111"/>
      <c r="B181" s="102" t="s">
        <v>465</v>
      </c>
      <c r="C181" s="102"/>
      <c r="D181" s="111" t="s">
        <v>14</v>
      </c>
      <c r="E181" s="111" t="s">
        <v>509</v>
      </c>
      <c r="F181" s="111" t="s">
        <v>511</v>
      </c>
      <c r="G181" s="111" t="s">
        <v>862</v>
      </c>
      <c r="H181" s="111" t="s">
        <v>464</v>
      </c>
      <c r="I181" s="91">
        <f t="shared" si="37"/>
        <v>0</v>
      </c>
      <c r="J181" s="91">
        <f t="shared" si="37"/>
        <v>0</v>
      </c>
      <c r="K181" s="113">
        <f t="shared" si="37"/>
        <v>0</v>
      </c>
    </row>
    <row r="182" spans="1:11" s="176" customFormat="1" ht="26.25" customHeight="1">
      <c r="A182" s="111"/>
      <c r="B182" s="102" t="s">
        <v>497</v>
      </c>
      <c r="C182" s="102"/>
      <c r="D182" s="111" t="s">
        <v>14</v>
      </c>
      <c r="E182" s="111" t="s">
        <v>509</v>
      </c>
      <c r="F182" s="111" t="s">
        <v>511</v>
      </c>
      <c r="G182" s="111" t="s">
        <v>862</v>
      </c>
      <c r="H182" s="111" t="s">
        <v>461</v>
      </c>
      <c r="I182" s="91">
        <v>0</v>
      </c>
      <c r="J182" s="91">
        <v>0</v>
      </c>
      <c r="K182" s="113">
        <f>I182-J182</f>
        <v>0</v>
      </c>
    </row>
    <row r="183" spans="1:11" s="176" customFormat="1" ht="12.75">
      <c r="A183" s="111"/>
      <c r="B183" s="193" t="s">
        <v>242</v>
      </c>
      <c r="C183" s="102"/>
      <c r="D183" s="112" t="s">
        <v>14</v>
      </c>
      <c r="E183" s="112" t="s">
        <v>509</v>
      </c>
      <c r="F183" s="112" t="s">
        <v>508</v>
      </c>
      <c r="G183" s="194" t="s">
        <v>619</v>
      </c>
      <c r="H183" s="112" t="s">
        <v>456</v>
      </c>
      <c r="I183" s="86">
        <f aca="true" t="shared" si="38" ref="I183:I188">I184</f>
        <v>20000</v>
      </c>
      <c r="J183" s="86">
        <f aca="true" t="shared" si="39" ref="J183:J188">J184</f>
        <v>0</v>
      </c>
      <c r="K183" s="114">
        <f aca="true" t="shared" si="40" ref="K183:K188">K184</f>
        <v>20000</v>
      </c>
    </row>
    <row r="184" spans="1:11" s="176" customFormat="1" ht="24">
      <c r="A184" s="111"/>
      <c r="B184" s="193" t="s">
        <v>460</v>
      </c>
      <c r="C184" s="102"/>
      <c r="D184" s="112" t="s">
        <v>14</v>
      </c>
      <c r="E184" s="112" t="s">
        <v>509</v>
      </c>
      <c r="F184" s="112" t="s">
        <v>508</v>
      </c>
      <c r="G184" s="194" t="s">
        <v>618</v>
      </c>
      <c r="H184" s="112" t="s">
        <v>456</v>
      </c>
      <c r="I184" s="86">
        <f t="shared" si="38"/>
        <v>20000</v>
      </c>
      <c r="J184" s="86">
        <f t="shared" si="39"/>
        <v>0</v>
      </c>
      <c r="K184" s="114">
        <f t="shared" si="40"/>
        <v>20000</v>
      </c>
    </row>
    <row r="185" spans="1:11" s="176" customFormat="1" ht="12.75">
      <c r="A185" s="111"/>
      <c r="B185" s="193" t="s">
        <v>498</v>
      </c>
      <c r="C185" s="107"/>
      <c r="D185" s="112" t="s">
        <v>14</v>
      </c>
      <c r="E185" s="112" t="s">
        <v>509</v>
      </c>
      <c r="F185" s="112" t="s">
        <v>508</v>
      </c>
      <c r="G185" s="194" t="s">
        <v>630</v>
      </c>
      <c r="H185" s="112" t="s">
        <v>456</v>
      </c>
      <c r="I185" s="86">
        <f t="shared" si="38"/>
        <v>20000</v>
      </c>
      <c r="J185" s="86">
        <f t="shared" si="39"/>
        <v>0</v>
      </c>
      <c r="K185" s="114">
        <f t="shared" si="40"/>
        <v>20000</v>
      </c>
    </row>
    <row r="186" spans="1:11" s="176" customFormat="1" ht="27.75" customHeight="1">
      <c r="A186" s="111"/>
      <c r="B186" s="193" t="s">
        <v>510</v>
      </c>
      <c r="C186" s="107"/>
      <c r="D186" s="112" t="s">
        <v>14</v>
      </c>
      <c r="E186" s="112" t="s">
        <v>509</v>
      </c>
      <c r="F186" s="112" t="s">
        <v>508</v>
      </c>
      <c r="G186" s="194" t="s">
        <v>655</v>
      </c>
      <c r="H186" s="112" t="s">
        <v>456</v>
      </c>
      <c r="I186" s="86">
        <f t="shared" si="38"/>
        <v>20000</v>
      </c>
      <c r="J186" s="86">
        <f t="shared" si="39"/>
        <v>0</v>
      </c>
      <c r="K186" s="114">
        <f t="shared" si="40"/>
        <v>20000</v>
      </c>
    </row>
    <row r="187" spans="1:11" s="176" customFormat="1" ht="24">
      <c r="A187" s="111"/>
      <c r="B187" s="102" t="s">
        <v>90</v>
      </c>
      <c r="C187" s="102"/>
      <c r="D187" s="111" t="s">
        <v>14</v>
      </c>
      <c r="E187" s="111" t="s">
        <v>509</v>
      </c>
      <c r="F187" s="111" t="s">
        <v>508</v>
      </c>
      <c r="G187" s="195" t="s">
        <v>655</v>
      </c>
      <c r="H187" s="111" t="s">
        <v>65</v>
      </c>
      <c r="I187" s="91">
        <f t="shared" si="38"/>
        <v>20000</v>
      </c>
      <c r="J187" s="91">
        <f t="shared" si="39"/>
        <v>0</v>
      </c>
      <c r="K187" s="113">
        <f t="shared" si="40"/>
        <v>20000</v>
      </c>
    </row>
    <row r="188" spans="1:11" s="176" customFormat="1" ht="24">
      <c r="A188" s="111"/>
      <c r="B188" s="102" t="s">
        <v>465</v>
      </c>
      <c r="C188" s="102"/>
      <c r="D188" s="111" t="s">
        <v>14</v>
      </c>
      <c r="E188" s="111" t="s">
        <v>509</v>
      </c>
      <c r="F188" s="111" t="s">
        <v>508</v>
      </c>
      <c r="G188" s="195" t="s">
        <v>655</v>
      </c>
      <c r="H188" s="111" t="s">
        <v>464</v>
      </c>
      <c r="I188" s="91">
        <f t="shared" si="38"/>
        <v>20000</v>
      </c>
      <c r="J188" s="91">
        <f t="shared" si="39"/>
        <v>0</v>
      </c>
      <c r="K188" s="113">
        <f t="shared" si="40"/>
        <v>20000</v>
      </c>
    </row>
    <row r="189" spans="1:11" s="176" customFormat="1" ht="26.25" customHeight="1">
      <c r="A189" s="111"/>
      <c r="B189" s="102" t="s">
        <v>497</v>
      </c>
      <c r="C189" s="102"/>
      <c r="D189" s="111" t="s">
        <v>14</v>
      </c>
      <c r="E189" s="111" t="s">
        <v>509</v>
      </c>
      <c r="F189" s="111" t="s">
        <v>508</v>
      </c>
      <c r="G189" s="195" t="s">
        <v>655</v>
      </c>
      <c r="H189" s="111" t="s">
        <v>461</v>
      </c>
      <c r="I189" s="91">
        <v>20000</v>
      </c>
      <c r="J189" s="91">
        <v>0</v>
      </c>
      <c r="K189" s="113">
        <f>I189-J189</f>
        <v>20000</v>
      </c>
    </row>
    <row r="190" spans="1:11" s="176" customFormat="1" ht="12.75">
      <c r="A190" s="111"/>
      <c r="B190" s="107" t="s">
        <v>507</v>
      </c>
      <c r="C190" s="107"/>
      <c r="D190" s="112" t="s">
        <v>14</v>
      </c>
      <c r="E190" s="112" t="s">
        <v>500</v>
      </c>
      <c r="F190" s="112" t="s">
        <v>475</v>
      </c>
      <c r="G190" s="175" t="s">
        <v>619</v>
      </c>
      <c r="H190" s="112" t="s">
        <v>456</v>
      </c>
      <c r="I190" s="86">
        <f>I191+I203+I254</f>
        <v>10005005.39</v>
      </c>
      <c r="J190" s="86">
        <f>J191+J203+J254</f>
        <v>3989280.8899999997</v>
      </c>
      <c r="K190" s="114">
        <f>K191+K203+K254</f>
        <v>6015724.5</v>
      </c>
    </row>
    <row r="191" spans="1:11" s="176" customFormat="1" ht="12.75">
      <c r="A191" s="111"/>
      <c r="B191" s="107" t="s">
        <v>282</v>
      </c>
      <c r="C191" s="107"/>
      <c r="D191" s="112" t="s">
        <v>14</v>
      </c>
      <c r="E191" s="112" t="s">
        <v>500</v>
      </c>
      <c r="F191" s="112" t="s">
        <v>454</v>
      </c>
      <c r="G191" s="175" t="s">
        <v>619</v>
      </c>
      <c r="H191" s="112" t="s">
        <v>456</v>
      </c>
      <c r="I191" s="86">
        <f>I193</f>
        <v>1622200</v>
      </c>
      <c r="J191" s="85">
        <f>J193</f>
        <v>0</v>
      </c>
      <c r="K191" s="179">
        <f>I191-J191</f>
        <v>1622200</v>
      </c>
    </row>
    <row r="192" spans="1:11" s="176" customFormat="1" ht="36">
      <c r="A192" s="111"/>
      <c r="B192" s="107" t="s">
        <v>852</v>
      </c>
      <c r="C192" s="107"/>
      <c r="D192" s="112" t="s">
        <v>14</v>
      </c>
      <c r="E192" s="112" t="s">
        <v>500</v>
      </c>
      <c r="F192" s="112" t="s">
        <v>454</v>
      </c>
      <c r="G192" s="112" t="s">
        <v>660</v>
      </c>
      <c r="H192" s="112" t="s">
        <v>456</v>
      </c>
      <c r="I192" s="86">
        <f aca="true" t="shared" si="41" ref="I192:K193">I193</f>
        <v>1622200</v>
      </c>
      <c r="J192" s="86">
        <f t="shared" si="41"/>
        <v>0</v>
      </c>
      <c r="K192" s="114">
        <f t="shared" si="41"/>
        <v>1622200</v>
      </c>
    </row>
    <row r="193" spans="1:11" s="176" customFormat="1" ht="24">
      <c r="A193" s="111"/>
      <c r="B193" s="107" t="s">
        <v>658</v>
      </c>
      <c r="C193" s="107"/>
      <c r="D193" s="112" t="s">
        <v>14</v>
      </c>
      <c r="E193" s="112" t="s">
        <v>500</v>
      </c>
      <c r="F193" s="112" t="s">
        <v>454</v>
      </c>
      <c r="G193" s="112" t="s">
        <v>659</v>
      </c>
      <c r="H193" s="112" t="s">
        <v>456</v>
      </c>
      <c r="I193" s="86">
        <f t="shared" si="41"/>
        <v>1622200</v>
      </c>
      <c r="J193" s="86">
        <f t="shared" si="41"/>
        <v>0</v>
      </c>
      <c r="K193" s="114">
        <f t="shared" si="41"/>
        <v>1622200</v>
      </c>
    </row>
    <row r="194" spans="1:11" s="176" customFormat="1" ht="12.75">
      <c r="A194" s="111"/>
      <c r="B194" s="107" t="s">
        <v>498</v>
      </c>
      <c r="C194" s="107"/>
      <c r="D194" s="112" t="s">
        <v>14</v>
      </c>
      <c r="E194" s="112" t="s">
        <v>500</v>
      </c>
      <c r="F194" s="112" t="s">
        <v>454</v>
      </c>
      <c r="G194" s="112" t="s">
        <v>657</v>
      </c>
      <c r="H194" s="112" t="s">
        <v>456</v>
      </c>
      <c r="I194" s="86">
        <f>I195+I199</f>
        <v>1622200</v>
      </c>
      <c r="J194" s="86">
        <f>J195+J199</f>
        <v>0</v>
      </c>
      <c r="K194" s="114">
        <f>K195+K199</f>
        <v>1622200</v>
      </c>
    </row>
    <row r="195" spans="1:11" s="176" customFormat="1" ht="24">
      <c r="A195" s="111"/>
      <c r="B195" s="196" t="s">
        <v>506</v>
      </c>
      <c r="C195" s="107"/>
      <c r="D195" s="112" t="s">
        <v>14</v>
      </c>
      <c r="E195" s="112" t="s">
        <v>500</v>
      </c>
      <c r="F195" s="112" t="s">
        <v>454</v>
      </c>
      <c r="G195" s="112" t="s">
        <v>656</v>
      </c>
      <c r="H195" s="112" t="s">
        <v>456</v>
      </c>
      <c r="I195" s="86">
        <f aca="true" t="shared" si="42" ref="I195:J197">I196</f>
        <v>1622200</v>
      </c>
      <c r="J195" s="85">
        <f t="shared" si="42"/>
        <v>0</v>
      </c>
      <c r="K195" s="179">
        <f aca="true" t="shared" si="43" ref="K195:K202">I195-J195</f>
        <v>1622200</v>
      </c>
    </row>
    <row r="196" spans="1:11" s="176" customFormat="1" ht="24">
      <c r="A196" s="111"/>
      <c r="B196" s="102" t="s">
        <v>90</v>
      </c>
      <c r="C196" s="107"/>
      <c r="D196" s="111" t="s">
        <v>14</v>
      </c>
      <c r="E196" s="111" t="s">
        <v>500</v>
      </c>
      <c r="F196" s="111" t="s">
        <v>454</v>
      </c>
      <c r="G196" s="111" t="s">
        <v>656</v>
      </c>
      <c r="H196" s="111" t="s">
        <v>65</v>
      </c>
      <c r="I196" s="91">
        <f t="shared" si="42"/>
        <v>1622200</v>
      </c>
      <c r="J196" s="90">
        <f t="shared" si="42"/>
        <v>0</v>
      </c>
      <c r="K196" s="180">
        <f t="shared" si="43"/>
        <v>1622200</v>
      </c>
    </row>
    <row r="197" spans="1:11" s="176" customFormat="1" ht="24">
      <c r="A197" s="111"/>
      <c r="B197" s="102" t="s">
        <v>465</v>
      </c>
      <c r="C197" s="107"/>
      <c r="D197" s="111" t="s">
        <v>14</v>
      </c>
      <c r="E197" s="111" t="s">
        <v>500</v>
      </c>
      <c r="F197" s="111" t="s">
        <v>454</v>
      </c>
      <c r="G197" s="111" t="s">
        <v>656</v>
      </c>
      <c r="H197" s="111" t="s">
        <v>464</v>
      </c>
      <c r="I197" s="91">
        <f t="shared" si="42"/>
        <v>1622200</v>
      </c>
      <c r="J197" s="90">
        <f t="shared" si="42"/>
        <v>0</v>
      </c>
      <c r="K197" s="180">
        <f t="shared" si="43"/>
        <v>1622200</v>
      </c>
    </row>
    <row r="198" spans="1:11" s="176" customFormat="1" ht="24">
      <c r="A198" s="111"/>
      <c r="B198" s="102" t="s">
        <v>497</v>
      </c>
      <c r="C198" s="107"/>
      <c r="D198" s="111" t="s">
        <v>14</v>
      </c>
      <c r="E198" s="111" t="s">
        <v>500</v>
      </c>
      <c r="F198" s="111" t="s">
        <v>454</v>
      </c>
      <c r="G198" s="111" t="s">
        <v>656</v>
      </c>
      <c r="H198" s="111" t="s">
        <v>461</v>
      </c>
      <c r="I198" s="91">
        <v>1622200</v>
      </c>
      <c r="J198" s="90">
        <v>0</v>
      </c>
      <c r="K198" s="180">
        <f t="shared" si="43"/>
        <v>1622200</v>
      </c>
    </row>
    <row r="199" spans="1:11" s="176" customFormat="1" ht="12.75">
      <c r="A199" s="111"/>
      <c r="B199" s="107" t="s">
        <v>662</v>
      </c>
      <c r="C199" s="107"/>
      <c r="D199" s="112" t="s">
        <v>14</v>
      </c>
      <c r="E199" s="112" t="s">
        <v>500</v>
      </c>
      <c r="F199" s="112" t="s">
        <v>454</v>
      </c>
      <c r="G199" s="112" t="s">
        <v>661</v>
      </c>
      <c r="H199" s="112" t="s">
        <v>456</v>
      </c>
      <c r="I199" s="86">
        <f aca="true" t="shared" si="44" ref="I199:J201">I200</f>
        <v>0</v>
      </c>
      <c r="J199" s="85">
        <f t="shared" si="44"/>
        <v>0</v>
      </c>
      <c r="K199" s="179">
        <f t="shared" si="43"/>
        <v>0</v>
      </c>
    </row>
    <row r="200" spans="1:11" s="176" customFormat="1" ht="24">
      <c r="A200" s="111"/>
      <c r="B200" s="102" t="s">
        <v>90</v>
      </c>
      <c r="C200" s="107"/>
      <c r="D200" s="111" t="s">
        <v>14</v>
      </c>
      <c r="E200" s="111" t="s">
        <v>500</v>
      </c>
      <c r="F200" s="111" t="s">
        <v>454</v>
      </c>
      <c r="G200" s="111" t="s">
        <v>661</v>
      </c>
      <c r="H200" s="111" t="s">
        <v>65</v>
      </c>
      <c r="I200" s="90">
        <f t="shared" si="44"/>
        <v>0</v>
      </c>
      <c r="J200" s="90">
        <f t="shared" si="44"/>
        <v>0</v>
      </c>
      <c r="K200" s="180">
        <f t="shared" si="43"/>
        <v>0</v>
      </c>
    </row>
    <row r="201" spans="1:11" s="176" customFormat="1" ht="24">
      <c r="A201" s="111"/>
      <c r="B201" s="102" t="s">
        <v>465</v>
      </c>
      <c r="C201" s="107"/>
      <c r="D201" s="111" t="s">
        <v>14</v>
      </c>
      <c r="E201" s="111" t="s">
        <v>500</v>
      </c>
      <c r="F201" s="111" t="s">
        <v>454</v>
      </c>
      <c r="G201" s="111" t="s">
        <v>661</v>
      </c>
      <c r="H201" s="111" t="s">
        <v>464</v>
      </c>
      <c r="I201" s="91">
        <f t="shared" si="44"/>
        <v>0</v>
      </c>
      <c r="J201" s="90">
        <f t="shared" si="44"/>
        <v>0</v>
      </c>
      <c r="K201" s="180">
        <f t="shared" si="43"/>
        <v>0</v>
      </c>
    </row>
    <row r="202" spans="1:11" s="176" customFormat="1" ht="24">
      <c r="A202" s="111"/>
      <c r="B202" s="102" t="s">
        <v>497</v>
      </c>
      <c r="C202" s="107"/>
      <c r="D202" s="111" t="s">
        <v>14</v>
      </c>
      <c r="E202" s="111" t="s">
        <v>500</v>
      </c>
      <c r="F202" s="111" t="s">
        <v>454</v>
      </c>
      <c r="G202" s="111" t="s">
        <v>661</v>
      </c>
      <c r="H202" s="111" t="s">
        <v>461</v>
      </c>
      <c r="I202" s="91">
        <v>0</v>
      </c>
      <c r="J202" s="90">
        <v>0</v>
      </c>
      <c r="K202" s="180">
        <f t="shared" si="43"/>
        <v>0</v>
      </c>
    </row>
    <row r="203" spans="1:13" s="176" customFormat="1" ht="12.75">
      <c r="A203" s="111"/>
      <c r="B203" s="107" t="s">
        <v>288</v>
      </c>
      <c r="C203" s="107"/>
      <c r="D203" s="112" t="s">
        <v>14</v>
      </c>
      <c r="E203" s="112" t="s">
        <v>500</v>
      </c>
      <c r="F203" s="112" t="s">
        <v>470</v>
      </c>
      <c r="G203" s="175" t="s">
        <v>619</v>
      </c>
      <c r="H203" s="112" t="s">
        <v>456</v>
      </c>
      <c r="I203" s="86">
        <f>I204+I248</f>
        <v>2504305.39</v>
      </c>
      <c r="J203" s="86">
        <f>J204+J248</f>
        <v>990366.72</v>
      </c>
      <c r="K203" s="114">
        <f>K204+K248</f>
        <v>1513938.67</v>
      </c>
      <c r="L203" s="176">
        <v>925000</v>
      </c>
      <c r="M203" s="177">
        <f>SUM(I203-J203)</f>
        <v>1513938.6700000002</v>
      </c>
    </row>
    <row r="204" spans="1:13" s="176" customFormat="1" ht="63" customHeight="1">
      <c r="A204" s="111"/>
      <c r="B204" s="178" t="s">
        <v>851</v>
      </c>
      <c r="C204" s="107"/>
      <c r="D204" s="112" t="s">
        <v>14</v>
      </c>
      <c r="E204" s="112" t="s">
        <v>500</v>
      </c>
      <c r="F204" s="112" t="s">
        <v>470</v>
      </c>
      <c r="G204" s="112" t="s">
        <v>665</v>
      </c>
      <c r="H204" s="112" t="s">
        <v>456</v>
      </c>
      <c r="I204" s="86">
        <f>I205+I234</f>
        <v>2096705.3900000001</v>
      </c>
      <c r="J204" s="86">
        <f>J205+J234</f>
        <v>582766.72</v>
      </c>
      <c r="K204" s="114">
        <f>K205+K234</f>
        <v>1513938.67</v>
      </c>
      <c r="M204" s="177">
        <f>SUM(I204-J204)</f>
        <v>1513938.6700000002</v>
      </c>
    </row>
    <row r="205" spans="1:11" s="176" customFormat="1" ht="27" customHeight="1">
      <c r="A205" s="111"/>
      <c r="B205" s="178" t="s">
        <v>663</v>
      </c>
      <c r="C205" s="107"/>
      <c r="D205" s="112" t="s">
        <v>14</v>
      </c>
      <c r="E205" s="112" t="s">
        <v>500</v>
      </c>
      <c r="F205" s="112" t="s">
        <v>470</v>
      </c>
      <c r="G205" s="112" t="s">
        <v>666</v>
      </c>
      <c r="H205" s="112" t="s">
        <v>456</v>
      </c>
      <c r="I205" s="86">
        <f>I206</f>
        <v>1307800</v>
      </c>
      <c r="J205" s="86">
        <f>J206</f>
        <v>0</v>
      </c>
      <c r="K205" s="114">
        <f>I205-J205</f>
        <v>1307800</v>
      </c>
    </row>
    <row r="206" spans="1:12" s="176" customFormat="1" ht="26.25" customHeight="1">
      <c r="A206" s="111"/>
      <c r="B206" s="178" t="s">
        <v>754</v>
      </c>
      <c r="C206" s="178"/>
      <c r="D206" s="112" t="s">
        <v>14</v>
      </c>
      <c r="E206" s="112" t="s">
        <v>500</v>
      </c>
      <c r="F206" s="112" t="s">
        <v>470</v>
      </c>
      <c r="G206" s="112" t="s">
        <v>664</v>
      </c>
      <c r="H206" s="112" t="s">
        <v>456</v>
      </c>
      <c r="I206" s="86">
        <f>I211+I225+I220+I207</f>
        <v>1307800</v>
      </c>
      <c r="J206" s="86">
        <f>J211+J225+J220+J207</f>
        <v>0</v>
      </c>
      <c r="K206" s="86">
        <f>K211+K225+K220+K207</f>
        <v>1307800</v>
      </c>
      <c r="L206" s="177"/>
    </row>
    <row r="207" spans="1:11" s="176" customFormat="1" ht="18.75" customHeight="1">
      <c r="A207" s="111"/>
      <c r="B207" s="203" t="s">
        <v>891</v>
      </c>
      <c r="C207" s="178"/>
      <c r="D207" s="112" t="s">
        <v>14</v>
      </c>
      <c r="E207" s="112" t="s">
        <v>500</v>
      </c>
      <c r="F207" s="112" t="s">
        <v>470</v>
      </c>
      <c r="G207" s="112" t="s">
        <v>903</v>
      </c>
      <c r="H207" s="112" t="s">
        <v>456</v>
      </c>
      <c r="I207" s="86">
        <f aca="true" t="shared" si="45" ref="I207:K209">I208</f>
        <v>0</v>
      </c>
      <c r="J207" s="86">
        <f t="shared" si="45"/>
        <v>0</v>
      </c>
      <c r="K207" s="86">
        <f t="shared" si="45"/>
        <v>0</v>
      </c>
    </row>
    <row r="208" spans="1:11" s="176" customFormat="1" ht="26.25" customHeight="1">
      <c r="A208" s="111"/>
      <c r="B208" s="201" t="s">
        <v>90</v>
      </c>
      <c r="C208" s="178"/>
      <c r="D208" s="111" t="s">
        <v>14</v>
      </c>
      <c r="E208" s="111" t="s">
        <v>500</v>
      </c>
      <c r="F208" s="111" t="s">
        <v>470</v>
      </c>
      <c r="G208" s="111" t="s">
        <v>903</v>
      </c>
      <c r="H208" s="111" t="s">
        <v>65</v>
      </c>
      <c r="I208" s="91">
        <f t="shared" si="45"/>
        <v>0</v>
      </c>
      <c r="J208" s="91">
        <f t="shared" si="45"/>
        <v>0</v>
      </c>
      <c r="K208" s="91">
        <f t="shared" si="45"/>
        <v>0</v>
      </c>
    </row>
    <row r="209" spans="1:11" s="176" customFormat="1" ht="26.25" customHeight="1">
      <c r="A209" s="111"/>
      <c r="B209" s="201" t="s">
        <v>465</v>
      </c>
      <c r="C209" s="178"/>
      <c r="D209" s="111" t="s">
        <v>14</v>
      </c>
      <c r="E209" s="111" t="s">
        <v>500</v>
      </c>
      <c r="F209" s="111" t="s">
        <v>470</v>
      </c>
      <c r="G209" s="111" t="s">
        <v>903</v>
      </c>
      <c r="H209" s="111" t="s">
        <v>464</v>
      </c>
      <c r="I209" s="91">
        <f t="shared" si="45"/>
        <v>0</v>
      </c>
      <c r="J209" s="91">
        <f t="shared" si="45"/>
        <v>0</v>
      </c>
      <c r="K209" s="91">
        <f t="shared" si="45"/>
        <v>0</v>
      </c>
    </row>
    <row r="210" spans="1:11" s="176" customFormat="1" ht="26.25" customHeight="1">
      <c r="A210" s="111"/>
      <c r="B210" s="102" t="s">
        <v>497</v>
      </c>
      <c r="C210" s="178"/>
      <c r="D210" s="111" t="s">
        <v>14</v>
      </c>
      <c r="E210" s="111" t="s">
        <v>500</v>
      </c>
      <c r="F210" s="111" t="s">
        <v>470</v>
      </c>
      <c r="G210" s="111" t="s">
        <v>903</v>
      </c>
      <c r="H210" s="111" t="s">
        <v>461</v>
      </c>
      <c r="I210" s="91">
        <v>0</v>
      </c>
      <c r="J210" s="91">
        <v>0</v>
      </c>
      <c r="K210" s="113">
        <f>I210-J210</f>
        <v>0</v>
      </c>
    </row>
    <row r="211" spans="1:11" s="176" customFormat="1" ht="12.75">
      <c r="A211" s="111"/>
      <c r="B211" s="107" t="s">
        <v>498</v>
      </c>
      <c r="C211" s="107"/>
      <c r="D211" s="112" t="s">
        <v>14</v>
      </c>
      <c r="E211" s="112" t="s">
        <v>500</v>
      </c>
      <c r="F211" s="112" t="s">
        <v>470</v>
      </c>
      <c r="G211" s="112" t="s">
        <v>750</v>
      </c>
      <c r="H211" s="112" t="s">
        <v>456</v>
      </c>
      <c r="I211" s="86">
        <f>I212+I216</f>
        <v>0</v>
      </c>
      <c r="J211" s="86">
        <f>J212+J216</f>
        <v>0</v>
      </c>
      <c r="K211" s="86">
        <f>K212+K216</f>
        <v>0</v>
      </c>
    </row>
    <row r="212" spans="1:11" s="176" customFormat="1" ht="36">
      <c r="A212" s="111"/>
      <c r="B212" s="193" t="s">
        <v>866</v>
      </c>
      <c r="C212" s="107"/>
      <c r="D212" s="112" t="s">
        <v>14</v>
      </c>
      <c r="E212" s="112" t="s">
        <v>500</v>
      </c>
      <c r="F212" s="112" t="s">
        <v>470</v>
      </c>
      <c r="G212" s="112" t="s">
        <v>840</v>
      </c>
      <c r="H212" s="112" t="s">
        <v>456</v>
      </c>
      <c r="I212" s="86">
        <f aca="true" t="shared" si="46" ref="I212:K214">I213</f>
        <v>0</v>
      </c>
      <c r="J212" s="86">
        <f t="shared" si="46"/>
        <v>0</v>
      </c>
      <c r="K212" s="114">
        <f t="shared" si="46"/>
        <v>0</v>
      </c>
    </row>
    <row r="213" spans="1:11" s="176" customFormat="1" ht="24">
      <c r="A213" s="111"/>
      <c r="B213" s="102" t="s">
        <v>90</v>
      </c>
      <c r="C213" s="107"/>
      <c r="D213" s="111" t="s">
        <v>14</v>
      </c>
      <c r="E213" s="111" t="s">
        <v>500</v>
      </c>
      <c r="F213" s="111" t="s">
        <v>470</v>
      </c>
      <c r="G213" s="111" t="s">
        <v>840</v>
      </c>
      <c r="H213" s="111" t="s">
        <v>65</v>
      </c>
      <c r="I213" s="91">
        <f t="shared" si="46"/>
        <v>0</v>
      </c>
      <c r="J213" s="91">
        <f t="shared" si="46"/>
        <v>0</v>
      </c>
      <c r="K213" s="113">
        <f t="shared" si="46"/>
        <v>0</v>
      </c>
    </row>
    <row r="214" spans="1:11" s="176" customFormat="1" ht="24">
      <c r="A214" s="111"/>
      <c r="B214" s="102" t="s">
        <v>465</v>
      </c>
      <c r="C214" s="107"/>
      <c r="D214" s="111" t="s">
        <v>14</v>
      </c>
      <c r="E214" s="111" t="s">
        <v>500</v>
      </c>
      <c r="F214" s="111" t="s">
        <v>470</v>
      </c>
      <c r="G214" s="111" t="s">
        <v>840</v>
      </c>
      <c r="H214" s="111" t="s">
        <v>464</v>
      </c>
      <c r="I214" s="91">
        <f t="shared" si="46"/>
        <v>0</v>
      </c>
      <c r="J214" s="91">
        <f t="shared" si="46"/>
        <v>0</v>
      </c>
      <c r="K214" s="113">
        <f t="shared" si="46"/>
        <v>0</v>
      </c>
    </row>
    <row r="215" spans="1:11" s="176" customFormat="1" ht="24">
      <c r="A215" s="111"/>
      <c r="B215" s="102" t="s">
        <v>497</v>
      </c>
      <c r="C215" s="107"/>
      <c r="D215" s="111" t="s">
        <v>14</v>
      </c>
      <c r="E215" s="111" t="s">
        <v>500</v>
      </c>
      <c r="F215" s="111" t="s">
        <v>470</v>
      </c>
      <c r="G215" s="111" t="s">
        <v>840</v>
      </c>
      <c r="H215" s="111" t="s">
        <v>496</v>
      </c>
      <c r="I215" s="91">
        <v>0</v>
      </c>
      <c r="J215" s="91">
        <v>0</v>
      </c>
      <c r="K215" s="113">
        <f>I215-J215</f>
        <v>0</v>
      </c>
    </row>
    <row r="216" spans="1:11" s="176" customFormat="1" ht="36">
      <c r="A216" s="111"/>
      <c r="B216" s="193" t="s">
        <v>889</v>
      </c>
      <c r="C216" s="107"/>
      <c r="D216" s="112" t="s">
        <v>14</v>
      </c>
      <c r="E216" s="112" t="s">
        <v>500</v>
      </c>
      <c r="F216" s="112" t="s">
        <v>470</v>
      </c>
      <c r="G216" s="112" t="s">
        <v>886</v>
      </c>
      <c r="H216" s="112"/>
      <c r="I216" s="86">
        <f aca="true" t="shared" si="47" ref="I216:K218">I217</f>
        <v>0</v>
      </c>
      <c r="J216" s="86">
        <f t="shared" si="47"/>
        <v>0</v>
      </c>
      <c r="K216" s="114">
        <f t="shared" si="47"/>
        <v>0</v>
      </c>
    </row>
    <row r="217" spans="1:11" s="176" customFormat="1" ht="30.75" customHeight="1">
      <c r="A217" s="111"/>
      <c r="B217" s="102" t="s">
        <v>266</v>
      </c>
      <c r="C217" s="107"/>
      <c r="D217" s="111" t="s">
        <v>14</v>
      </c>
      <c r="E217" s="111" t="s">
        <v>500</v>
      </c>
      <c r="F217" s="111" t="s">
        <v>470</v>
      </c>
      <c r="G217" s="111" t="s">
        <v>886</v>
      </c>
      <c r="H217" s="111" t="s">
        <v>482</v>
      </c>
      <c r="I217" s="91">
        <f t="shared" si="47"/>
        <v>0</v>
      </c>
      <c r="J217" s="91">
        <f t="shared" si="47"/>
        <v>0</v>
      </c>
      <c r="K217" s="113">
        <f t="shared" si="47"/>
        <v>0</v>
      </c>
    </row>
    <row r="218" spans="1:11" s="176" customFormat="1" ht="12.75">
      <c r="A218" s="111"/>
      <c r="B218" s="102" t="s">
        <v>501</v>
      </c>
      <c r="C218" s="107"/>
      <c r="D218" s="111" t="s">
        <v>14</v>
      </c>
      <c r="E218" s="111" t="s">
        <v>500</v>
      </c>
      <c r="F218" s="111" t="s">
        <v>470</v>
      </c>
      <c r="G218" s="111" t="s">
        <v>886</v>
      </c>
      <c r="H218" s="111" t="s">
        <v>481</v>
      </c>
      <c r="I218" s="91">
        <f t="shared" si="47"/>
        <v>0</v>
      </c>
      <c r="J218" s="91">
        <f t="shared" si="47"/>
        <v>0</v>
      </c>
      <c r="K218" s="113">
        <f t="shared" si="47"/>
        <v>0</v>
      </c>
    </row>
    <row r="219" spans="1:11" s="176" customFormat="1" ht="36">
      <c r="A219" s="111"/>
      <c r="B219" s="102" t="s">
        <v>270</v>
      </c>
      <c r="C219" s="107"/>
      <c r="D219" s="111" t="s">
        <v>14</v>
      </c>
      <c r="E219" s="111" t="s">
        <v>500</v>
      </c>
      <c r="F219" s="111" t="s">
        <v>470</v>
      </c>
      <c r="G219" s="111" t="s">
        <v>886</v>
      </c>
      <c r="H219" s="111" t="s">
        <v>479</v>
      </c>
      <c r="I219" s="91">
        <v>0</v>
      </c>
      <c r="J219" s="91">
        <v>0</v>
      </c>
      <c r="K219" s="113">
        <f>I219-J219</f>
        <v>0</v>
      </c>
    </row>
    <row r="220" spans="1:11" s="176" customFormat="1" ht="26.25" customHeight="1">
      <c r="A220" s="111"/>
      <c r="B220" s="97" t="s">
        <v>484</v>
      </c>
      <c r="C220" s="97"/>
      <c r="D220" s="94" t="s">
        <v>14</v>
      </c>
      <c r="E220" s="94" t="s">
        <v>500</v>
      </c>
      <c r="F220" s="94" t="s">
        <v>470</v>
      </c>
      <c r="G220" s="94" t="s">
        <v>894</v>
      </c>
      <c r="H220" s="94" t="s">
        <v>456</v>
      </c>
      <c r="I220" s="86">
        <f aca="true" t="shared" si="48" ref="I220:K223">I221</f>
        <v>0</v>
      </c>
      <c r="J220" s="86">
        <f t="shared" si="48"/>
        <v>0</v>
      </c>
      <c r="K220" s="86">
        <f t="shared" si="48"/>
        <v>0</v>
      </c>
    </row>
    <row r="221" spans="1:11" s="176" customFormat="1" ht="26.25" customHeight="1">
      <c r="A221" s="111"/>
      <c r="B221" s="97" t="s">
        <v>895</v>
      </c>
      <c r="C221" s="97"/>
      <c r="D221" s="94" t="s">
        <v>14</v>
      </c>
      <c r="E221" s="94" t="s">
        <v>500</v>
      </c>
      <c r="F221" s="94" t="s">
        <v>470</v>
      </c>
      <c r="G221" s="94" t="s">
        <v>896</v>
      </c>
      <c r="H221" s="94" t="s">
        <v>456</v>
      </c>
      <c r="I221" s="86">
        <f t="shared" si="48"/>
        <v>0</v>
      </c>
      <c r="J221" s="86">
        <f t="shared" si="48"/>
        <v>0</v>
      </c>
      <c r="K221" s="86">
        <f t="shared" si="48"/>
        <v>0</v>
      </c>
    </row>
    <row r="222" spans="1:11" s="176" customFormat="1" ht="26.25" customHeight="1">
      <c r="A222" s="111"/>
      <c r="B222" s="93" t="s">
        <v>266</v>
      </c>
      <c r="C222" s="97"/>
      <c r="D222" s="92" t="s">
        <v>14</v>
      </c>
      <c r="E222" s="92" t="s">
        <v>500</v>
      </c>
      <c r="F222" s="92" t="s">
        <v>470</v>
      </c>
      <c r="G222" s="92" t="s">
        <v>896</v>
      </c>
      <c r="H222" s="92" t="s">
        <v>482</v>
      </c>
      <c r="I222" s="91">
        <f t="shared" si="48"/>
        <v>0</v>
      </c>
      <c r="J222" s="91">
        <f t="shared" si="48"/>
        <v>0</v>
      </c>
      <c r="K222" s="91">
        <f t="shared" si="48"/>
        <v>0</v>
      </c>
    </row>
    <row r="223" spans="1:11" s="176" customFormat="1" ht="26.25" customHeight="1">
      <c r="A223" s="111"/>
      <c r="B223" s="93" t="s">
        <v>501</v>
      </c>
      <c r="C223" s="97"/>
      <c r="D223" s="92" t="s">
        <v>14</v>
      </c>
      <c r="E223" s="92" t="s">
        <v>500</v>
      </c>
      <c r="F223" s="92" t="s">
        <v>470</v>
      </c>
      <c r="G223" s="92" t="s">
        <v>896</v>
      </c>
      <c r="H223" s="92" t="s">
        <v>481</v>
      </c>
      <c r="I223" s="91">
        <f t="shared" si="48"/>
        <v>0</v>
      </c>
      <c r="J223" s="91">
        <f t="shared" si="48"/>
        <v>0</v>
      </c>
      <c r="K223" s="91">
        <f t="shared" si="48"/>
        <v>0</v>
      </c>
    </row>
    <row r="224" spans="1:11" s="176" customFormat="1" ht="26.25" customHeight="1">
      <c r="A224" s="111"/>
      <c r="B224" s="93" t="s">
        <v>270</v>
      </c>
      <c r="C224" s="97"/>
      <c r="D224" s="92" t="s">
        <v>14</v>
      </c>
      <c r="E224" s="92" t="s">
        <v>500</v>
      </c>
      <c r="F224" s="92" t="s">
        <v>470</v>
      </c>
      <c r="G224" s="92" t="s">
        <v>896</v>
      </c>
      <c r="H224" s="92" t="s">
        <v>479</v>
      </c>
      <c r="I224" s="91">
        <v>0</v>
      </c>
      <c r="J224" s="91">
        <v>0</v>
      </c>
      <c r="K224" s="91">
        <f>I224-J224</f>
        <v>0</v>
      </c>
    </row>
    <row r="225" spans="1:11" s="176" customFormat="1" ht="39" customHeight="1">
      <c r="A225" s="111"/>
      <c r="B225" s="193" t="s">
        <v>709</v>
      </c>
      <c r="C225" s="107"/>
      <c r="D225" s="112" t="s">
        <v>14</v>
      </c>
      <c r="E225" s="112" t="s">
        <v>500</v>
      </c>
      <c r="F225" s="112" t="s">
        <v>470</v>
      </c>
      <c r="G225" s="112" t="s">
        <v>753</v>
      </c>
      <c r="H225" s="112" t="s">
        <v>456</v>
      </c>
      <c r="I225" s="86">
        <f>I226+I230</f>
        <v>1307800</v>
      </c>
      <c r="J225" s="86">
        <f>J226+J230</f>
        <v>0</v>
      </c>
      <c r="K225" s="86">
        <f>K226+K230</f>
        <v>1307800</v>
      </c>
    </row>
    <row r="226" spans="1:11" s="176" customFormat="1" ht="38.25" customHeight="1">
      <c r="A226" s="111"/>
      <c r="B226" s="193" t="s">
        <v>752</v>
      </c>
      <c r="C226" s="107"/>
      <c r="D226" s="112" t="s">
        <v>14</v>
      </c>
      <c r="E226" s="112" t="s">
        <v>500</v>
      </c>
      <c r="F226" s="112" t="s">
        <v>470</v>
      </c>
      <c r="G226" s="112" t="s">
        <v>751</v>
      </c>
      <c r="H226" s="112" t="s">
        <v>456</v>
      </c>
      <c r="I226" s="86">
        <f aca="true" t="shared" si="49" ref="I226:K228">I227</f>
        <v>0</v>
      </c>
      <c r="J226" s="86">
        <f t="shared" si="49"/>
        <v>0</v>
      </c>
      <c r="K226" s="114">
        <f t="shared" si="49"/>
        <v>0</v>
      </c>
    </row>
    <row r="227" spans="1:11" s="176" customFormat="1" ht="26.25" customHeight="1">
      <c r="A227" s="111"/>
      <c r="B227" s="93" t="s">
        <v>90</v>
      </c>
      <c r="C227" s="107"/>
      <c r="D227" s="111" t="s">
        <v>14</v>
      </c>
      <c r="E227" s="111" t="s">
        <v>500</v>
      </c>
      <c r="F227" s="111" t="s">
        <v>470</v>
      </c>
      <c r="G227" s="111" t="s">
        <v>751</v>
      </c>
      <c r="H227" s="111" t="s">
        <v>65</v>
      </c>
      <c r="I227" s="91">
        <f>I228</f>
        <v>0</v>
      </c>
      <c r="J227" s="91">
        <f t="shared" si="49"/>
        <v>0</v>
      </c>
      <c r="K227" s="113">
        <f t="shared" si="49"/>
        <v>0</v>
      </c>
    </row>
    <row r="228" spans="1:11" s="176" customFormat="1" ht="26.25" customHeight="1">
      <c r="A228" s="111"/>
      <c r="B228" s="102" t="s">
        <v>465</v>
      </c>
      <c r="C228" s="107"/>
      <c r="D228" s="111" t="s">
        <v>14</v>
      </c>
      <c r="E228" s="111" t="s">
        <v>500</v>
      </c>
      <c r="F228" s="111" t="s">
        <v>470</v>
      </c>
      <c r="G228" s="111" t="s">
        <v>751</v>
      </c>
      <c r="H228" s="111" t="s">
        <v>464</v>
      </c>
      <c r="I228" s="91">
        <f t="shared" si="49"/>
        <v>0</v>
      </c>
      <c r="J228" s="91">
        <f t="shared" si="49"/>
        <v>0</v>
      </c>
      <c r="K228" s="113">
        <f t="shared" si="49"/>
        <v>0</v>
      </c>
    </row>
    <row r="229" spans="1:11" s="176" customFormat="1" ht="26.25" customHeight="1">
      <c r="A229" s="111"/>
      <c r="B229" s="102" t="s">
        <v>252</v>
      </c>
      <c r="C229" s="107"/>
      <c r="D229" s="111" t="s">
        <v>14</v>
      </c>
      <c r="E229" s="111" t="s">
        <v>500</v>
      </c>
      <c r="F229" s="111" t="s">
        <v>470</v>
      </c>
      <c r="G229" s="111" t="s">
        <v>751</v>
      </c>
      <c r="H229" s="111" t="s">
        <v>496</v>
      </c>
      <c r="I229" s="91">
        <v>0</v>
      </c>
      <c r="J229" s="91">
        <v>0</v>
      </c>
      <c r="K229" s="113">
        <f>I229-J229</f>
        <v>0</v>
      </c>
    </row>
    <row r="230" spans="1:11" s="176" customFormat="1" ht="41.25" customHeight="1">
      <c r="A230" s="111"/>
      <c r="B230" s="193" t="s">
        <v>890</v>
      </c>
      <c r="C230" s="107"/>
      <c r="D230" s="112" t="s">
        <v>14</v>
      </c>
      <c r="E230" s="112" t="s">
        <v>500</v>
      </c>
      <c r="F230" s="112" t="s">
        <v>470</v>
      </c>
      <c r="G230" s="112" t="s">
        <v>887</v>
      </c>
      <c r="H230" s="112"/>
      <c r="I230" s="86">
        <f aca="true" t="shared" si="50" ref="I230:K232">I231</f>
        <v>1307800</v>
      </c>
      <c r="J230" s="86">
        <f t="shared" si="50"/>
        <v>0</v>
      </c>
      <c r="K230" s="114">
        <f t="shared" si="50"/>
        <v>1307800</v>
      </c>
    </row>
    <row r="231" spans="1:11" ht="26.25" customHeight="1">
      <c r="A231" s="92"/>
      <c r="B231" s="93" t="s">
        <v>266</v>
      </c>
      <c r="C231" s="97"/>
      <c r="D231" s="94" t="s">
        <v>14</v>
      </c>
      <c r="E231" s="94" t="s">
        <v>500</v>
      </c>
      <c r="F231" s="94" t="s">
        <v>470</v>
      </c>
      <c r="G231" s="94" t="s">
        <v>887</v>
      </c>
      <c r="H231" s="92" t="s">
        <v>65</v>
      </c>
      <c r="I231" s="91">
        <f t="shared" si="50"/>
        <v>1307800</v>
      </c>
      <c r="J231" s="91">
        <f t="shared" si="50"/>
        <v>0</v>
      </c>
      <c r="K231" s="91">
        <f t="shared" si="50"/>
        <v>1307800</v>
      </c>
    </row>
    <row r="232" spans="1:11" ht="17.25" customHeight="1">
      <c r="A232" s="92"/>
      <c r="B232" s="93" t="s">
        <v>501</v>
      </c>
      <c r="C232" s="97"/>
      <c r="D232" s="94" t="s">
        <v>14</v>
      </c>
      <c r="E232" s="94" t="s">
        <v>500</v>
      </c>
      <c r="F232" s="94" t="s">
        <v>470</v>
      </c>
      <c r="G232" s="94" t="s">
        <v>887</v>
      </c>
      <c r="H232" s="92" t="s">
        <v>464</v>
      </c>
      <c r="I232" s="91">
        <f t="shared" si="50"/>
        <v>1307800</v>
      </c>
      <c r="J232" s="91">
        <f t="shared" si="50"/>
        <v>0</v>
      </c>
      <c r="K232" s="91">
        <f t="shared" si="50"/>
        <v>1307800</v>
      </c>
    </row>
    <row r="233" spans="1:11" ht="26.25" customHeight="1">
      <c r="A233" s="92"/>
      <c r="B233" s="93" t="s">
        <v>270</v>
      </c>
      <c r="C233" s="97"/>
      <c r="D233" s="94" t="s">
        <v>14</v>
      </c>
      <c r="E233" s="94" t="s">
        <v>500</v>
      </c>
      <c r="F233" s="94" t="s">
        <v>470</v>
      </c>
      <c r="G233" s="94" t="s">
        <v>887</v>
      </c>
      <c r="H233" s="92" t="s">
        <v>461</v>
      </c>
      <c r="I233" s="91">
        <v>1307800</v>
      </c>
      <c r="J233" s="91">
        <v>0</v>
      </c>
      <c r="K233" s="91">
        <f>I233-J233</f>
        <v>1307800</v>
      </c>
    </row>
    <row r="234" spans="1:11" ht="27" customHeight="1">
      <c r="A234" s="92"/>
      <c r="B234" s="327" t="s">
        <v>667</v>
      </c>
      <c r="C234" s="97"/>
      <c r="D234" s="94" t="s">
        <v>14</v>
      </c>
      <c r="E234" s="94" t="s">
        <v>500</v>
      </c>
      <c r="F234" s="94" t="s">
        <v>470</v>
      </c>
      <c r="G234" s="94" t="s">
        <v>668</v>
      </c>
      <c r="H234" s="94" t="s">
        <v>456</v>
      </c>
      <c r="I234" s="86">
        <f>I235</f>
        <v>788905.39</v>
      </c>
      <c r="J234" s="86">
        <f>J235</f>
        <v>582766.72</v>
      </c>
      <c r="K234" s="86">
        <f>K235</f>
        <v>206138.67000000004</v>
      </c>
    </row>
    <row r="235" spans="1:11" s="176" customFormat="1" ht="25.5" customHeight="1">
      <c r="A235" s="111"/>
      <c r="B235" s="115" t="s">
        <v>669</v>
      </c>
      <c r="C235" s="107"/>
      <c r="D235" s="112" t="s">
        <v>14</v>
      </c>
      <c r="E235" s="112" t="s">
        <v>500</v>
      </c>
      <c r="F235" s="112" t="s">
        <v>470</v>
      </c>
      <c r="G235" s="112" t="s">
        <v>670</v>
      </c>
      <c r="H235" s="112" t="s">
        <v>456</v>
      </c>
      <c r="I235" s="86">
        <f>I240+I244+I236</f>
        <v>788905.39</v>
      </c>
      <c r="J235" s="86">
        <f>J240+J244+J236</f>
        <v>582766.72</v>
      </c>
      <c r="K235" s="86">
        <f>K240+K244+K236</f>
        <v>206138.67000000004</v>
      </c>
    </row>
    <row r="236" spans="1:11" s="176" customFormat="1" ht="17.25" customHeight="1">
      <c r="A236" s="111"/>
      <c r="B236" s="115" t="s">
        <v>891</v>
      </c>
      <c r="C236" s="107"/>
      <c r="D236" s="112" t="s">
        <v>14</v>
      </c>
      <c r="E236" s="112" t="s">
        <v>500</v>
      </c>
      <c r="F236" s="112" t="s">
        <v>470</v>
      </c>
      <c r="G236" s="112" t="s">
        <v>888</v>
      </c>
      <c r="H236" s="112" t="s">
        <v>456</v>
      </c>
      <c r="I236" s="86">
        <f aca="true" t="shared" si="51" ref="I236:K238">I237</f>
        <v>668605.39</v>
      </c>
      <c r="J236" s="86">
        <f t="shared" si="51"/>
        <v>483524.24</v>
      </c>
      <c r="K236" s="114">
        <f t="shared" si="51"/>
        <v>185081.15000000002</v>
      </c>
    </row>
    <row r="237" spans="1:11" s="176" customFormat="1" ht="25.5" customHeight="1">
      <c r="A237" s="111"/>
      <c r="B237" s="102" t="s">
        <v>90</v>
      </c>
      <c r="C237" s="102"/>
      <c r="D237" s="111" t="s">
        <v>14</v>
      </c>
      <c r="E237" s="111" t="s">
        <v>500</v>
      </c>
      <c r="F237" s="111" t="s">
        <v>470</v>
      </c>
      <c r="G237" s="111" t="s">
        <v>888</v>
      </c>
      <c r="H237" s="111" t="s">
        <v>65</v>
      </c>
      <c r="I237" s="91">
        <f t="shared" si="51"/>
        <v>668605.39</v>
      </c>
      <c r="J237" s="91">
        <f t="shared" si="51"/>
        <v>483524.24</v>
      </c>
      <c r="K237" s="113">
        <f t="shared" si="51"/>
        <v>185081.15000000002</v>
      </c>
    </row>
    <row r="238" spans="1:11" s="176" customFormat="1" ht="25.5" customHeight="1">
      <c r="A238" s="111"/>
      <c r="B238" s="102" t="s">
        <v>465</v>
      </c>
      <c r="C238" s="102"/>
      <c r="D238" s="111" t="s">
        <v>14</v>
      </c>
      <c r="E238" s="111" t="s">
        <v>500</v>
      </c>
      <c r="F238" s="111" t="s">
        <v>470</v>
      </c>
      <c r="G238" s="111" t="s">
        <v>888</v>
      </c>
      <c r="H238" s="111" t="s">
        <v>464</v>
      </c>
      <c r="I238" s="91">
        <f t="shared" si="51"/>
        <v>668605.39</v>
      </c>
      <c r="J238" s="91">
        <f t="shared" si="51"/>
        <v>483524.24</v>
      </c>
      <c r="K238" s="113">
        <f t="shared" si="51"/>
        <v>185081.15000000002</v>
      </c>
    </row>
    <row r="239" spans="1:11" s="176" customFormat="1" ht="25.5" customHeight="1">
      <c r="A239" s="111"/>
      <c r="B239" s="102" t="s">
        <v>497</v>
      </c>
      <c r="C239" s="102"/>
      <c r="D239" s="111" t="s">
        <v>14</v>
      </c>
      <c r="E239" s="111" t="s">
        <v>500</v>
      </c>
      <c r="F239" s="111" t="s">
        <v>470</v>
      </c>
      <c r="G239" s="111" t="s">
        <v>888</v>
      </c>
      <c r="H239" s="111" t="s">
        <v>461</v>
      </c>
      <c r="I239" s="91">
        <v>668605.39</v>
      </c>
      <c r="J239" s="91">
        <v>483524.24</v>
      </c>
      <c r="K239" s="113">
        <f>I239-J239</f>
        <v>185081.15000000002</v>
      </c>
    </row>
    <row r="240" spans="1:11" s="176" customFormat="1" ht="36">
      <c r="A240" s="111"/>
      <c r="B240" s="107" t="s">
        <v>716</v>
      </c>
      <c r="C240" s="107"/>
      <c r="D240" s="112" t="s">
        <v>14</v>
      </c>
      <c r="E240" s="112" t="s">
        <v>500</v>
      </c>
      <c r="F240" s="112" t="s">
        <v>470</v>
      </c>
      <c r="G240" s="112" t="s">
        <v>717</v>
      </c>
      <c r="H240" s="112" t="s">
        <v>456</v>
      </c>
      <c r="I240" s="86">
        <f>I241</f>
        <v>108300</v>
      </c>
      <c r="J240" s="86">
        <f>J241</f>
        <v>89318.23</v>
      </c>
      <c r="K240" s="114">
        <f>K241</f>
        <v>18981.770000000004</v>
      </c>
    </row>
    <row r="241" spans="1:11" s="176" customFormat="1" ht="60">
      <c r="A241" s="111"/>
      <c r="B241" s="193" t="s">
        <v>720</v>
      </c>
      <c r="C241" s="107"/>
      <c r="D241" s="112" t="s">
        <v>14</v>
      </c>
      <c r="E241" s="112" t="s">
        <v>500</v>
      </c>
      <c r="F241" s="112" t="s">
        <v>470</v>
      </c>
      <c r="G241" s="112" t="s">
        <v>721</v>
      </c>
      <c r="H241" s="112" t="s">
        <v>456</v>
      </c>
      <c r="I241" s="86">
        <f aca="true" t="shared" si="52" ref="I241:K242">I242</f>
        <v>108300</v>
      </c>
      <c r="J241" s="85">
        <f t="shared" si="52"/>
        <v>89318.23</v>
      </c>
      <c r="K241" s="179">
        <f t="shared" si="52"/>
        <v>18981.770000000004</v>
      </c>
    </row>
    <row r="242" spans="1:11" s="176" customFormat="1" ht="24">
      <c r="A242" s="111"/>
      <c r="B242" s="102" t="s">
        <v>90</v>
      </c>
      <c r="C242" s="107"/>
      <c r="D242" s="111" t="s">
        <v>14</v>
      </c>
      <c r="E242" s="111" t="s">
        <v>500</v>
      </c>
      <c r="F242" s="111" t="s">
        <v>470</v>
      </c>
      <c r="G242" s="111" t="s">
        <v>721</v>
      </c>
      <c r="H242" s="111" t="s">
        <v>65</v>
      </c>
      <c r="I242" s="91">
        <f t="shared" si="52"/>
        <v>108300</v>
      </c>
      <c r="J242" s="90">
        <f t="shared" si="52"/>
        <v>89318.23</v>
      </c>
      <c r="K242" s="180">
        <f t="shared" si="52"/>
        <v>18981.770000000004</v>
      </c>
    </row>
    <row r="243" spans="1:11" s="176" customFormat="1" ht="24">
      <c r="A243" s="111"/>
      <c r="B243" s="102" t="s">
        <v>465</v>
      </c>
      <c r="C243" s="107"/>
      <c r="D243" s="111" t="s">
        <v>14</v>
      </c>
      <c r="E243" s="111" t="s">
        <v>500</v>
      </c>
      <c r="F243" s="111" t="s">
        <v>470</v>
      </c>
      <c r="G243" s="111" t="s">
        <v>721</v>
      </c>
      <c r="H243" s="111" t="s">
        <v>464</v>
      </c>
      <c r="I243" s="91">
        <v>108300</v>
      </c>
      <c r="J243" s="90">
        <v>89318.23</v>
      </c>
      <c r="K243" s="180">
        <f>SUM(I243-J243)</f>
        <v>18981.770000000004</v>
      </c>
    </row>
    <row r="244" spans="1:11" s="176" customFormat="1" ht="48">
      <c r="A244" s="111"/>
      <c r="B244" s="107" t="s">
        <v>709</v>
      </c>
      <c r="C244" s="107"/>
      <c r="D244" s="112" t="s">
        <v>14</v>
      </c>
      <c r="E244" s="112" t="s">
        <v>500</v>
      </c>
      <c r="F244" s="112" t="s">
        <v>470</v>
      </c>
      <c r="G244" s="112" t="s">
        <v>710</v>
      </c>
      <c r="H244" s="112" t="s">
        <v>456</v>
      </c>
      <c r="I244" s="114">
        <f>I245</f>
        <v>12000</v>
      </c>
      <c r="J244" s="114">
        <f>J245</f>
        <v>9924.25</v>
      </c>
      <c r="K244" s="114">
        <f>K245</f>
        <v>2075.75</v>
      </c>
    </row>
    <row r="245" spans="1:11" ht="58.5" customHeight="1">
      <c r="A245" s="92"/>
      <c r="B245" s="188" t="s">
        <v>863</v>
      </c>
      <c r="C245" s="97"/>
      <c r="D245" s="94" t="s">
        <v>14</v>
      </c>
      <c r="E245" s="94" t="s">
        <v>500</v>
      </c>
      <c r="F245" s="94" t="s">
        <v>470</v>
      </c>
      <c r="G245" s="94" t="s">
        <v>841</v>
      </c>
      <c r="H245" s="94" t="s">
        <v>456</v>
      </c>
      <c r="I245" s="86">
        <f>I246</f>
        <v>12000</v>
      </c>
      <c r="J245" s="86">
        <f>J246</f>
        <v>9924.25</v>
      </c>
      <c r="K245" s="86">
        <f>I245-J245</f>
        <v>2075.75</v>
      </c>
    </row>
    <row r="246" spans="1:11" ht="29.25" customHeight="1">
      <c r="A246" s="92"/>
      <c r="B246" s="102" t="s">
        <v>90</v>
      </c>
      <c r="C246" s="93"/>
      <c r="D246" s="111" t="s">
        <v>14</v>
      </c>
      <c r="E246" s="111" t="s">
        <v>500</v>
      </c>
      <c r="F246" s="111" t="s">
        <v>470</v>
      </c>
      <c r="G246" s="111" t="s">
        <v>841</v>
      </c>
      <c r="H246" s="92" t="s">
        <v>464</v>
      </c>
      <c r="I246" s="91">
        <f>I247</f>
        <v>12000</v>
      </c>
      <c r="J246" s="91">
        <f>J247</f>
        <v>9924.25</v>
      </c>
      <c r="K246" s="91">
        <f>K247</f>
        <v>2075.75</v>
      </c>
    </row>
    <row r="247" spans="1:11" s="176" customFormat="1" ht="24">
      <c r="A247" s="111"/>
      <c r="B247" s="102" t="s">
        <v>497</v>
      </c>
      <c r="C247" s="107"/>
      <c r="D247" s="111" t="s">
        <v>14</v>
      </c>
      <c r="E247" s="111" t="s">
        <v>500</v>
      </c>
      <c r="F247" s="111" t="s">
        <v>470</v>
      </c>
      <c r="G247" s="111" t="s">
        <v>841</v>
      </c>
      <c r="H247" s="111" t="s">
        <v>461</v>
      </c>
      <c r="I247" s="91">
        <v>12000</v>
      </c>
      <c r="J247" s="174">
        <v>9924.25</v>
      </c>
      <c r="K247" s="172">
        <f>I247-J247</f>
        <v>2075.75</v>
      </c>
    </row>
    <row r="248" spans="1:11" s="176" customFormat="1" ht="24">
      <c r="A248" s="111"/>
      <c r="B248" s="107" t="s">
        <v>460</v>
      </c>
      <c r="C248" s="102"/>
      <c r="D248" s="112" t="s">
        <v>14</v>
      </c>
      <c r="E248" s="112" t="s">
        <v>500</v>
      </c>
      <c r="F248" s="112" t="s">
        <v>470</v>
      </c>
      <c r="G248" s="112" t="s">
        <v>618</v>
      </c>
      <c r="H248" s="112" t="s">
        <v>456</v>
      </c>
      <c r="I248" s="86">
        <f aca="true" t="shared" si="53" ref="I248:J252">I249</f>
        <v>407600</v>
      </c>
      <c r="J248" s="85">
        <f t="shared" si="53"/>
        <v>407600</v>
      </c>
      <c r="K248" s="179">
        <f aca="true" t="shared" si="54" ref="K248:K254">I248-J248</f>
        <v>0</v>
      </c>
    </row>
    <row r="249" spans="1:11" s="176" customFormat="1" ht="24">
      <c r="A249" s="111"/>
      <c r="B249" s="107" t="s">
        <v>459</v>
      </c>
      <c r="C249" s="102"/>
      <c r="D249" s="112" t="s">
        <v>14</v>
      </c>
      <c r="E249" s="112" t="s">
        <v>500</v>
      </c>
      <c r="F249" s="112" t="s">
        <v>470</v>
      </c>
      <c r="G249" s="112" t="s">
        <v>617</v>
      </c>
      <c r="H249" s="112" t="s">
        <v>456</v>
      </c>
      <c r="I249" s="86">
        <f t="shared" si="53"/>
        <v>407600</v>
      </c>
      <c r="J249" s="85">
        <f t="shared" si="53"/>
        <v>407600</v>
      </c>
      <c r="K249" s="179">
        <f t="shared" si="54"/>
        <v>0</v>
      </c>
    </row>
    <row r="250" spans="1:11" s="176" customFormat="1" ht="48" customHeight="1">
      <c r="A250" s="111"/>
      <c r="B250" s="107" t="s">
        <v>458</v>
      </c>
      <c r="C250" s="107"/>
      <c r="D250" s="112" t="s">
        <v>14</v>
      </c>
      <c r="E250" s="112" t="s">
        <v>500</v>
      </c>
      <c r="F250" s="112" t="s">
        <v>470</v>
      </c>
      <c r="G250" s="112" t="s">
        <v>622</v>
      </c>
      <c r="H250" s="112" t="s">
        <v>456</v>
      </c>
      <c r="I250" s="86">
        <f t="shared" si="53"/>
        <v>407600</v>
      </c>
      <c r="J250" s="85">
        <f t="shared" si="53"/>
        <v>407600</v>
      </c>
      <c r="K250" s="179">
        <f t="shared" si="54"/>
        <v>0</v>
      </c>
    </row>
    <row r="251" spans="1:11" s="176" customFormat="1" ht="37.5" customHeight="1">
      <c r="A251" s="111"/>
      <c r="B251" s="107" t="s">
        <v>672</v>
      </c>
      <c r="C251" s="107"/>
      <c r="D251" s="112" t="s">
        <v>14</v>
      </c>
      <c r="E251" s="112" t="s">
        <v>500</v>
      </c>
      <c r="F251" s="112" t="s">
        <v>470</v>
      </c>
      <c r="G251" s="112" t="s">
        <v>671</v>
      </c>
      <c r="H251" s="112" t="s">
        <v>456</v>
      </c>
      <c r="I251" s="86">
        <f t="shared" si="53"/>
        <v>407600</v>
      </c>
      <c r="J251" s="85">
        <f t="shared" si="53"/>
        <v>407600</v>
      </c>
      <c r="K251" s="179">
        <f t="shared" si="54"/>
        <v>0</v>
      </c>
    </row>
    <row r="252" spans="1:11" s="176" customFormat="1" ht="12.75">
      <c r="A252" s="111"/>
      <c r="B252" s="102" t="s">
        <v>113</v>
      </c>
      <c r="C252" s="102"/>
      <c r="D252" s="111" t="s">
        <v>14</v>
      </c>
      <c r="E252" s="111" t="s">
        <v>500</v>
      </c>
      <c r="F252" s="111" t="s">
        <v>470</v>
      </c>
      <c r="G252" s="111" t="s">
        <v>671</v>
      </c>
      <c r="H252" s="111" t="s">
        <v>415</v>
      </c>
      <c r="I252" s="91">
        <f t="shared" si="53"/>
        <v>407600</v>
      </c>
      <c r="J252" s="90">
        <f t="shared" si="53"/>
        <v>407600</v>
      </c>
      <c r="K252" s="180">
        <f t="shared" si="54"/>
        <v>0</v>
      </c>
    </row>
    <row r="253" spans="1:11" s="176" customFormat="1" ht="12.75">
      <c r="A253" s="111"/>
      <c r="B253" s="102" t="s">
        <v>58</v>
      </c>
      <c r="C253" s="102"/>
      <c r="D253" s="111" t="s">
        <v>14</v>
      </c>
      <c r="E253" s="111" t="s">
        <v>500</v>
      </c>
      <c r="F253" s="111" t="s">
        <v>470</v>
      </c>
      <c r="G253" s="111" t="s">
        <v>671</v>
      </c>
      <c r="H253" s="111" t="s">
        <v>452</v>
      </c>
      <c r="I253" s="91">
        <v>407600</v>
      </c>
      <c r="J253" s="90">
        <v>407600</v>
      </c>
      <c r="K253" s="180">
        <f t="shared" si="54"/>
        <v>0</v>
      </c>
    </row>
    <row r="254" spans="1:11" ht="12.75">
      <c r="A254" s="94"/>
      <c r="B254" s="97" t="s">
        <v>304</v>
      </c>
      <c r="C254" s="97"/>
      <c r="D254" s="94" t="s">
        <v>14</v>
      </c>
      <c r="E254" s="94" t="s">
        <v>500</v>
      </c>
      <c r="F254" s="94" t="s">
        <v>462</v>
      </c>
      <c r="G254" s="99" t="s">
        <v>619</v>
      </c>
      <c r="H254" s="94" t="s">
        <v>456</v>
      </c>
      <c r="I254" s="86">
        <f>I255</f>
        <v>5878500</v>
      </c>
      <c r="J254" s="85">
        <f>J255</f>
        <v>2998914.17</v>
      </c>
      <c r="K254" s="85">
        <f t="shared" si="54"/>
        <v>2879585.83</v>
      </c>
    </row>
    <row r="255" spans="1:11" ht="24">
      <c r="A255" s="94"/>
      <c r="B255" s="97" t="s">
        <v>849</v>
      </c>
      <c r="C255" s="97"/>
      <c r="D255" s="94" t="s">
        <v>14</v>
      </c>
      <c r="E255" s="94" t="s">
        <v>500</v>
      </c>
      <c r="F255" s="94" t="s">
        <v>462</v>
      </c>
      <c r="G255" s="94" t="s">
        <v>677</v>
      </c>
      <c r="H255" s="94" t="s">
        <v>456</v>
      </c>
      <c r="I255" s="86">
        <f>I256</f>
        <v>5878500</v>
      </c>
      <c r="J255" s="86">
        <f>J256</f>
        <v>2998914.17</v>
      </c>
      <c r="K255" s="86">
        <f>K256</f>
        <v>2879585.8299999996</v>
      </c>
    </row>
    <row r="256" spans="1:12" ht="12.75">
      <c r="A256" s="94"/>
      <c r="B256" s="97" t="s">
        <v>674</v>
      </c>
      <c r="C256" s="97"/>
      <c r="D256" s="94" t="s">
        <v>14</v>
      </c>
      <c r="E256" s="94" t="s">
        <v>500</v>
      </c>
      <c r="F256" s="94" t="s">
        <v>462</v>
      </c>
      <c r="G256" s="94" t="s">
        <v>676</v>
      </c>
      <c r="H256" s="94" t="s">
        <v>456</v>
      </c>
      <c r="I256" s="86">
        <f>I257+I277+I293</f>
        <v>5878500</v>
      </c>
      <c r="J256" s="86">
        <f>J257+J277+J293</f>
        <v>2998914.17</v>
      </c>
      <c r="K256" s="86">
        <f>K257+K277+K293</f>
        <v>2879585.8299999996</v>
      </c>
      <c r="L256" s="204"/>
    </row>
    <row r="257" spans="1:12" s="83" customFormat="1" ht="15.75" customHeight="1">
      <c r="A257" s="94"/>
      <c r="B257" s="96" t="s">
        <v>498</v>
      </c>
      <c r="C257" s="96"/>
      <c r="D257" s="94" t="s">
        <v>14</v>
      </c>
      <c r="E257" s="94" t="s">
        <v>500</v>
      </c>
      <c r="F257" s="94" t="s">
        <v>462</v>
      </c>
      <c r="G257" s="94" t="s">
        <v>675</v>
      </c>
      <c r="H257" s="94" t="s">
        <v>456</v>
      </c>
      <c r="I257" s="86">
        <f>I261+I265+I269+I273+I258</f>
        <v>3081500</v>
      </c>
      <c r="J257" s="86">
        <f>J261+J265+J269+J273+J258</f>
        <v>2508155.1799999997</v>
      </c>
      <c r="K257" s="86">
        <f>K261+K265+K269+K273+K258</f>
        <v>573344.8200000001</v>
      </c>
      <c r="L257" s="204"/>
    </row>
    <row r="258" spans="1:11" s="83" customFormat="1" ht="27.75" customHeight="1">
      <c r="A258" s="94"/>
      <c r="B258" s="202" t="s">
        <v>835</v>
      </c>
      <c r="C258" s="96"/>
      <c r="D258" s="94" t="s">
        <v>14</v>
      </c>
      <c r="E258" s="94" t="s">
        <v>500</v>
      </c>
      <c r="F258" s="94" t="s">
        <v>462</v>
      </c>
      <c r="G258" s="94" t="s">
        <v>900</v>
      </c>
      <c r="H258" s="94" t="s">
        <v>456</v>
      </c>
      <c r="I258" s="86">
        <f aca="true" t="shared" si="55" ref="I258:K259">I259</f>
        <v>75000</v>
      </c>
      <c r="J258" s="86">
        <f t="shared" si="55"/>
        <v>0</v>
      </c>
      <c r="K258" s="86">
        <f t="shared" si="55"/>
        <v>75000</v>
      </c>
    </row>
    <row r="259" spans="1:11" s="83" customFormat="1" ht="15.75" customHeight="1">
      <c r="A259" s="94"/>
      <c r="B259" s="201" t="s">
        <v>90</v>
      </c>
      <c r="C259" s="96"/>
      <c r="D259" s="92" t="s">
        <v>14</v>
      </c>
      <c r="E259" s="92" t="s">
        <v>500</v>
      </c>
      <c r="F259" s="92" t="s">
        <v>462</v>
      </c>
      <c r="G259" s="92" t="s">
        <v>900</v>
      </c>
      <c r="H259" s="92" t="s">
        <v>65</v>
      </c>
      <c r="I259" s="91">
        <f t="shared" si="55"/>
        <v>75000</v>
      </c>
      <c r="J259" s="91">
        <f t="shared" si="55"/>
        <v>0</v>
      </c>
      <c r="K259" s="91">
        <f t="shared" si="55"/>
        <v>75000</v>
      </c>
    </row>
    <row r="260" spans="1:11" s="83" customFormat="1" ht="15.75" customHeight="1">
      <c r="A260" s="94"/>
      <c r="B260" s="201" t="s">
        <v>465</v>
      </c>
      <c r="C260" s="96"/>
      <c r="D260" s="92" t="s">
        <v>14</v>
      </c>
      <c r="E260" s="92" t="s">
        <v>500</v>
      </c>
      <c r="F260" s="92" t="s">
        <v>462</v>
      </c>
      <c r="G260" s="92" t="s">
        <v>900</v>
      </c>
      <c r="H260" s="92" t="s">
        <v>464</v>
      </c>
      <c r="I260" s="91">
        <v>75000</v>
      </c>
      <c r="J260" s="174">
        <v>0</v>
      </c>
      <c r="K260" s="91">
        <f>I260-J260</f>
        <v>75000</v>
      </c>
    </row>
    <row r="261" spans="1:11" s="83" customFormat="1" ht="12.75">
      <c r="A261" s="94"/>
      <c r="B261" s="103" t="s">
        <v>505</v>
      </c>
      <c r="C261" s="103"/>
      <c r="D261" s="94" t="s">
        <v>14</v>
      </c>
      <c r="E261" s="94" t="s">
        <v>500</v>
      </c>
      <c r="F261" s="94" t="s">
        <v>462</v>
      </c>
      <c r="G261" s="94" t="s">
        <v>673</v>
      </c>
      <c r="H261" s="94" t="s">
        <v>456</v>
      </c>
      <c r="I261" s="86">
        <f aca="true" t="shared" si="56" ref="I261:J263">I262</f>
        <v>1466600</v>
      </c>
      <c r="J261" s="85">
        <f t="shared" si="56"/>
        <v>1374282.14</v>
      </c>
      <c r="K261" s="85">
        <f>I261-J261</f>
        <v>92317.8600000001</v>
      </c>
    </row>
    <row r="262" spans="1:11" s="83" customFormat="1" ht="24">
      <c r="A262" s="94"/>
      <c r="B262" s="93" t="s">
        <v>90</v>
      </c>
      <c r="C262" s="93"/>
      <c r="D262" s="92" t="s">
        <v>14</v>
      </c>
      <c r="E262" s="92" t="s">
        <v>500</v>
      </c>
      <c r="F262" s="92" t="s">
        <v>462</v>
      </c>
      <c r="G262" s="92" t="s">
        <v>673</v>
      </c>
      <c r="H262" s="92" t="s">
        <v>65</v>
      </c>
      <c r="I262" s="91">
        <f t="shared" si="56"/>
        <v>1466600</v>
      </c>
      <c r="J262" s="90">
        <f t="shared" si="56"/>
        <v>1374282.14</v>
      </c>
      <c r="K262" s="90">
        <f>I262-J262</f>
        <v>92317.8600000001</v>
      </c>
    </row>
    <row r="263" spans="1:11" s="83" customFormat="1" ht="24">
      <c r="A263" s="94"/>
      <c r="B263" s="93" t="s">
        <v>465</v>
      </c>
      <c r="C263" s="93"/>
      <c r="D263" s="92" t="s">
        <v>14</v>
      </c>
      <c r="E263" s="92" t="s">
        <v>500</v>
      </c>
      <c r="F263" s="92" t="s">
        <v>462</v>
      </c>
      <c r="G263" s="92" t="s">
        <v>673</v>
      </c>
      <c r="H263" s="92" t="s">
        <v>464</v>
      </c>
      <c r="I263" s="91">
        <f t="shared" si="56"/>
        <v>1466600</v>
      </c>
      <c r="J263" s="90">
        <f t="shared" si="56"/>
        <v>1374282.14</v>
      </c>
      <c r="K263" s="90">
        <f>I263-J263</f>
        <v>92317.8600000001</v>
      </c>
    </row>
    <row r="264" spans="1:11" s="83" customFormat="1" ht="27" customHeight="1">
      <c r="A264" s="94"/>
      <c r="B264" s="93" t="s">
        <v>497</v>
      </c>
      <c r="C264" s="93"/>
      <c r="D264" s="92" t="s">
        <v>14</v>
      </c>
      <c r="E264" s="92" t="s">
        <v>500</v>
      </c>
      <c r="F264" s="92" t="s">
        <v>462</v>
      </c>
      <c r="G264" s="92" t="s">
        <v>673</v>
      </c>
      <c r="H264" s="92" t="s">
        <v>461</v>
      </c>
      <c r="I264" s="91">
        <v>1466600</v>
      </c>
      <c r="J264" s="91">
        <v>1374282.14</v>
      </c>
      <c r="K264" s="91">
        <f>I264-J264</f>
        <v>92317.8600000001</v>
      </c>
    </row>
    <row r="265" spans="1:11" ht="12.75">
      <c r="A265" s="92"/>
      <c r="B265" s="110" t="s">
        <v>504</v>
      </c>
      <c r="C265" s="110"/>
      <c r="D265" s="94" t="s">
        <v>14</v>
      </c>
      <c r="E265" s="94" t="s">
        <v>500</v>
      </c>
      <c r="F265" s="94" t="s">
        <v>462</v>
      </c>
      <c r="G265" s="94" t="s">
        <v>678</v>
      </c>
      <c r="H265" s="94" t="s">
        <v>456</v>
      </c>
      <c r="I265" s="86">
        <f aca="true" t="shared" si="57" ref="I265:J267">I266</f>
        <v>375000</v>
      </c>
      <c r="J265" s="85">
        <f t="shared" si="57"/>
        <v>366506.01</v>
      </c>
      <c r="K265" s="85">
        <f aca="true" t="shared" si="58" ref="K265:K272">I265-J265</f>
        <v>8493.98999999999</v>
      </c>
    </row>
    <row r="266" spans="1:11" ht="24">
      <c r="A266" s="92"/>
      <c r="B266" s="93" t="s">
        <v>90</v>
      </c>
      <c r="C266" s="93"/>
      <c r="D266" s="92" t="s">
        <v>14</v>
      </c>
      <c r="E266" s="92" t="s">
        <v>500</v>
      </c>
      <c r="F266" s="92" t="s">
        <v>462</v>
      </c>
      <c r="G266" s="92" t="s">
        <v>678</v>
      </c>
      <c r="H266" s="92" t="s">
        <v>65</v>
      </c>
      <c r="I266" s="91">
        <f t="shared" si="57"/>
        <v>375000</v>
      </c>
      <c r="J266" s="90">
        <f t="shared" si="57"/>
        <v>366506.01</v>
      </c>
      <c r="K266" s="90">
        <f t="shared" si="58"/>
        <v>8493.98999999999</v>
      </c>
    </row>
    <row r="267" spans="1:11" ht="24">
      <c r="A267" s="92"/>
      <c r="B267" s="93" t="s">
        <v>465</v>
      </c>
      <c r="C267" s="93"/>
      <c r="D267" s="92" t="s">
        <v>14</v>
      </c>
      <c r="E267" s="92" t="s">
        <v>500</v>
      </c>
      <c r="F267" s="92" t="s">
        <v>462</v>
      </c>
      <c r="G267" s="92" t="s">
        <v>678</v>
      </c>
      <c r="H267" s="92" t="s">
        <v>464</v>
      </c>
      <c r="I267" s="91">
        <f t="shared" si="57"/>
        <v>375000</v>
      </c>
      <c r="J267" s="90">
        <f t="shared" si="57"/>
        <v>366506.01</v>
      </c>
      <c r="K267" s="90">
        <f t="shared" si="58"/>
        <v>8493.98999999999</v>
      </c>
    </row>
    <row r="268" spans="1:11" ht="28.5" customHeight="1">
      <c r="A268" s="92"/>
      <c r="B268" s="93" t="s">
        <v>497</v>
      </c>
      <c r="C268" s="93"/>
      <c r="D268" s="92" t="s">
        <v>14</v>
      </c>
      <c r="E268" s="92" t="s">
        <v>500</v>
      </c>
      <c r="F268" s="92" t="s">
        <v>462</v>
      </c>
      <c r="G268" s="92" t="s">
        <v>678</v>
      </c>
      <c r="H268" s="92" t="s">
        <v>461</v>
      </c>
      <c r="I268" s="91">
        <v>375000</v>
      </c>
      <c r="J268" s="91">
        <v>366506.01</v>
      </c>
      <c r="K268" s="91">
        <f>I268-J268</f>
        <v>8493.98999999999</v>
      </c>
    </row>
    <row r="269" spans="1:11" ht="12.75">
      <c r="A269" s="94"/>
      <c r="B269" s="110" t="s">
        <v>503</v>
      </c>
      <c r="C269" s="110"/>
      <c r="D269" s="94" t="s">
        <v>14</v>
      </c>
      <c r="E269" s="94" t="s">
        <v>500</v>
      </c>
      <c r="F269" s="94" t="s">
        <v>462</v>
      </c>
      <c r="G269" s="94" t="s">
        <v>679</v>
      </c>
      <c r="H269" s="94" t="s">
        <v>456</v>
      </c>
      <c r="I269" s="86">
        <f aca="true" t="shared" si="59" ref="I269:J271">I270</f>
        <v>100000</v>
      </c>
      <c r="J269" s="85">
        <f t="shared" si="59"/>
        <v>97185.2</v>
      </c>
      <c r="K269" s="85">
        <f t="shared" si="58"/>
        <v>2814.800000000003</v>
      </c>
    </row>
    <row r="270" spans="1:11" ht="24">
      <c r="A270" s="94"/>
      <c r="B270" s="93" t="s">
        <v>90</v>
      </c>
      <c r="C270" s="93"/>
      <c r="D270" s="92" t="s">
        <v>14</v>
      </c>
      <c r="E270" s="92" t="s">
        <v>500</v>
      </c>
      <c r="F270" s="92" t="s">
        <v>462</v>
      </c>
      <c r="G270" s="92" t="s">
        <v>679</v>
      </c>
      <c r="H270" s="92" t="s">
        <v>65</v>
      </c>
      <c r="I270" s="91">
        <f t="shared" si="59"/>
        <v>100000</v>
      </c>
      <c r="J270" s="90">
        <f t="shared" si="59"/>
        <v>97185.2</v>
      </c>
      <c r="K270" s="90">
        <f t="shared" si="58"/>
        <v>2814.800000000003</v>
      </c>
    </row>
    <row r="271" spans="1:11" ht="24">
      <c r="A271" s="94"/>
      <c r="B271" s="93" t="s">
        <v>465</v>
      </c>
      <c r="C271" s="93"/>
      <c r="D271" s="92" t="s">
        <v>14</v>
      </c>
      <c r="E271" s="92" t="s">
        <v>500</v>
      </c>
      <c r="F271" s="92" t="s">
        <v>462</v>
      </c>
      <c r="G271" s="92" t="s">
        <v>679</v>
      </c>
      <c r="H271" s="92" t="s">
        <v>464</v>
      </c>
      <c r="I271" s="113">
        <f t="shared" si="59"/>
        <v>100000</v>
      </c>
      <c r="J271" s="90">
        <f t="shared" si="59"/>
        <v>97185.2</v>
      </c>
      <c r="K271" s="90">
        <f t="shared" si="58"/>
        <v>2814.800000000003</v>
      </c>
    </row>
    <row r="272" spans="1:11" ht="28.5" customHeight="1">
      <c r="A272" s="94"/>
      <c r="B272" s="93" t="s">
        <v>497</v>
      </c>
      <c r="C272" s="93"/>
      <c r="D272" s="92" t="s">
        <v>14</v>
      </c>
      <c r="E272" s="92" t="s">
        <v>500</v>
      </c>
      <c r="F272" s="92" t="s">
        <v>462</v>
      </c>
      <c r="G272" s="92" t="s">
        <v>679</v>
      </c>
      <c r="H272" s="92" t="s">
        <v>461</v>
      </c>
      <c r="I272" s="91">
        <v>100000</v>
      </c>
      <c r="J272" s="90">
        <v>97185.2</v>
      </c>
      <c r="K272" s="90">
        <f t="shared" si="58"/>
        <v>2814.800000000003</v>
      </c>
    </row>
    <row r="273" spans="1:11" ht="15.75" customHeight="1">
      <c r="A273" s="94"/>
      <c r="B273" s="103" t="s">
        <v>502</v>
      </c>
      <c r="C273" s="103"/>
      <c r="D273" s="94" t="s">
        <v>14</v>
      </c>
      <c r="E273" s="94" t="s">
        <v>500</v>
      </c>
      <c r="F273" s="94" t="s">
        <v>462</v>
      </c>
      <c r="G273" s="94" t="s">
        <v>680</v>
      </c>
      <c r="H273" s="94" t="s">
        <v>456</v>
      </c>
      <c r="I273" s="86">
        <f aca="true" t="shared" si="60" ref="I273:J275">I274</f>
        <v>1064900</v>
      </c>
      <c r="J273" s="85">
        <f t="shared" si="60"/>
        <v>670181.83</v>
      </c>
      <c r="K273" s="85">
        <f>I273-J273</f>
        <v>394718.17000000004</v>
      </c>
    </row>
    <row r="274" spans="1:11" ht="24">
      <c r="A274" s="94"/>
      <c r="B274" s="93" t="s">
        <v>90</v>
      </c>
      <c r="C274" s="93"/>
      <c r="D274" s="92" t="s">
        <v>14</v>
      </c>
      <c r="E274" s="92" t="s">
        <v>500</v>
      </c>
      <c r="F274" s="92" t="s">
        <v>462</v>
      </c>
      <c r="G274" s="92" t="s">
        <v>680</v>
      </c>
      <c r="H274" s="92" t="s">
        <v>65</v>
      </c>
      <c r="I274" s="91">
        <f t="shared" si="60"/>
        <v>1064900</v>
      </c>
      <c r="J274" s="90">
        <f t="shared" si="60"/>
        <v>670181.83</v>
      </c>
      <c r="K274" s="90">
        <f>I274-J274</f>
        <v>394718.17000000004</v>
      </c>
    </row>
    <row r="275" spans="1:11" ht="26.25" customHeight="1">
      <c r="A275" s="94"/>
      <c r="B275" s="93" t="s">
        <v>465</v>
      </c>
      <c r="C275" s="93"/>
      <c r="D275" s="92" t="s">
        <v>14</v>
      </c>
      <c r="E275" s="92" t="s">
        <v>500</v>
      </c>
      <c r="F275" s="92" t="s">
        <v>462</v>
      </c>
      <c r="G275" s="92" t="s">
        <v>680</v>
      </c>
      <c r="H275" s="92" t="s">
        <v>464</v>
      </c>
      <c r="I275" s="91">
        <f t="shared" si="60"/>
        <v>1064900</v>
      </c>
      <c r="J275" s="90">
        <f t="shared" si="60"/>
        <v>670181.83</v>
      </c>
      <c r="K275" s="90">
        <f>I275-J275</f>
        <v>394718.17000000004</v>
      </c>
    </row>
    <row r="276" spans="1:11" ht="30" customHeight="1">
      <c r="A276" s="94"/>
      <c r="B276" s="93" t="s">
        <v>497</v>
      </c>
      <c r="C276" s="93"/>
      <c r="D276" s="92" t="s">
        <v>14</v>
      </c>
      <c r="E276" s="92" t="s">
        <v>500</v>
      </c>
      <c r="F276" s="92" t="s">
        <v>462</v>
      </c>
      <c r="G276" s="92" t="s">
        <v>680</v>
      </c>
      <c r="H276" s="92" t="s">
        <v>461</v>
      </c>
      <c r="I276" s="91">
        <v>1064900</v>
      </c>
      <c r="J276" s="90">
        <v>670181.83</v>
      </c>
      <c r="K276" s="90">
        <f>I276-J276</f>
        <v>394718.17000000004</v>
      </c>
    </row>
    <row r="277" spans="1:11" ht="36">
      <c r="A277" s="94"/>
      <c r="B277" s="97" t="s">
        <v>530</v>
      </c>
      <c r="C277" s="93"/>
      <c r="D277" s="94" t="s">
        <v>14</v>
      </c>
      <c r="E277" s="94" t="s">
        <v>500</v>
      </c>
      <c r="F277" s="94" t="s">
        <v>462</v>
      </c>
      <c r="G277" s="94" t="s">
        <v>723</v>
      </c>
      <c r="H277" s="94" t="s">
        <v>456</v>
      </c>
      <c r="I277" s="86">
        <f>I278+I289+I285</f>
        <v>2628300</v>
      </c>
      <c r="J277" s="86">
        <f>J278+J289+J285</f>
        <v>441683.1</v>
      </c>
      <c r="K277" s="86">
        <f>K278+K289+K285</f>
        <v>2186616.9</v>
      </c>
    </row>
    <row r="278" spans="1:11" ht="60">
      <c r="A278" s="94"/>
      <c r="B278" s="97" t="s">
        <v>720</v>
      </c>
      <c r="C278" s="93"/>
      <c r="D278" s="94" t="s">
        <v>14</v>
      </c>
      <c r="E278" s="94" t="s">
        <v>500</v>
      </c>
      <c r="F278" s="94" t="s">
        <v>462</v>
      </c>
      <c r="G278" s="94" t="s">
        <v>724</v>
      </c>
      <c r="H278" s="94" t="s">
        <v>456</v>
      </c>
      <c r="I278" s="86">
        <f>I279+I282</f>
        <v>541300</v>
      </c>
      <c r="J278" s="86">
        <f>J279+J282</f>
        <v>441683.1</v>
      </c>
      <c r="K278" s="86">
        <f>K279+K282</f>
        <v>99616.90000000001</v>
      </c>
    </row>
    <row r="279" spans="1:11" ht="24">
      <c r="A279" s="94"/>
      <c r="B279" s="93" t="s">
        <v>90</v>
      </c>
      <c r="C279" s="93"/>
      <c r="D279" s="92" t="s">
        <v>14</v>
      </c>
      <c r="E279" s="92" t="s">
        <v>500</v>
      </c>
      <c r="F279" s="92" t="s">
        <v>462</v>
      </c>
      <c r="G279" s="92" t="s">
        <v>724</v>
      </c>
      <c r="H279" s="92" t="s">
        <v>65</v>
      </c>
      <c r="I279" s="91">
        <f aca="true" t="shared" si="61" ref="I279:K280">I280</f>
        <v>433200</v>
      </c>
      <c r="J279" s="91">
        <f t="shared" si="61"/>
        <v>355259.05</v>
      </c>
      <c r="K279" s="91">
        <f t="shared" si="61"/>
        <v>77940.95000000001</v>
      </c>
    </row>
    <row r="280" spans="1:11" ht="24">
      <c r="A280" s="94"/>
      <c r="B280" s="93" t="s">
        <v>465</v>
      </c>
      <c r="C280" s="93"/>
      <c r="D280" s="92" t="s">
        <v>14</v>
      </c>
      <c r="E280" s="92" t="s">
        <v>500</v>
      </c>
      <c r="F280" s="92" t="s">
        <v>462</v>
      </c>
      <c r="G280" s="92" t="s">
        <v>724</v>
      </c>
      <c r="H280" s="92" t="s">
        <v>464</v>
      </c>
      <c r="I280" s="91">
        <f t="shared" si="61"/>
        <v>433200</v>
      </c>
      <c r="J280" s="91">
        <f t="shared" si="61"/>
        <v>355259.05</v>
      </c>
      <c r="K280" s="91">
        <f t="shared" si="61"/>
        <v>77940.95000000001</v>
      </c>
    </row>
    <row r="281" spans="1:11" ht="24">
      <c r="A281" s="94"/>
      <c r="B281" s="93" t="s">
        <v>497</v>
      </c>
      <c r="C281" s="93"/>
      <c r="D281" s="92" t="s">
        <v>14</v>
      </c>
      <c r="E281" s="92" t="s">
        <v>500</v>
      </c>
      <c r="F281" s="92" t="s">
        <v>462</v>
      </c>
      <c r="G281" s="92" t="s">
        <v>724</v>
      </c>
      <c r="H281" s="92" t="s">
        <v>461</v>
      </c>
      <c r="I281" s="91">
        <v>433200</v>
      </c>
      <c r="J281" s="91">
        <v>355259.05</v>
      </c>
      <c r="K281" s="90">
        <f>I281-J281</f>
        <v>77940.95000000001</v>
      </c>
    </row>
    <row r="282" spans="1:11" ht="30.75" customHeight="1">
      <c r="A282" s="94"/>
      <c r="B282" s="93" t="s">
        <v>266</v>
      </c>
      <c r="C282" s="93"/>
      <c r="D282" s="92" t="s">
        <v>14</v>
      </c>
      <c r="E282" s="92" t="s">
        <v>500</v>
      </c>
      <c r="F282" s="92" t="s">
        <v>462</v>
      </c>
      <c r="G282" s="92" t="s">
        <v>724</v>
      </c>
      <c r="H282" s="92" t="s">
        <v>482</v>
      </c>
      <c r="I282" s="91">
        <f aca="true" t="shared" si="62" ref="I282:K283">I283</f>
        <v>108100</v>
      </c>
      <c r="J282" s="91">
        <f t="shared" si="62"/>
        <v>86424.05</v>
      </c>
      <c r="K282" s="91">
        <f t="shared" si="62"/>
        <v>21675.949999999997</v>
      </c>
    </row>
    <row r="283" spans="1:11" ht="12.75">
      <c r="A283" s="94"/>
      <c r="B283" s="93" t="s">
        <v>501</v>
      </c>
      <c r="C283" s="93"/>
      <c r="D283" s="92" t="s">
        <v>14</v>
      </c>
      <c r="E283" s="92" t="s">
        <v>500</v>
      </c>
      <c r="F283" s="92" t="s">
        <v>462</v>
      </c>
      <c r="G283" s="92" t="s">
        <v>724</v>
      </c>
      <c r="H283" s="92" t="s">
        <v>481</v>
      </c>
      <c r="I283" s="91">
        <f t="shared" si="62"/>
        <v>108100</v>
      </c>
      <c r="J283" s="91">
        <f t="shared" si="62"/>
        <v>86424.05</v>
      </c>
      <c r="K283" s="91">
        <f t="shared" si="62"/>
        <v>21675.949999999997</v>
      </c>
    </row>
    <row r="284" spans="1:11" ht="36">
      <c r="A284" s="94"/>
      <c r="B284" s="93" t="s">
        <v>270</v>
      </c>
      <c r="C284" s="93"/>
      <c r="D284" s="92" t="s">
        <v>14</v>
      </c>
      <c r="E284" s="92" t="s">
        <v>500</v>
      </c>
      <c r="F284" s="92" t="s">
        <v>462</v>
      </c>
      <c r="G284" s="92" t="s">
        <v>724</v>
      </c>
      <c r="H284" s="92" t="s">
        <v>479</v>
      </c>
      <c r="I284" s="91">
        <v>108100</v>
      </c>
      <c r="J284" s="91">
        <v>86424.05</v>
      </c>
      <c r="K284" s="90">
        <f>I284-J284</f>
        <v>21675.949999999997</v>
      </c>
    </row>
    <row r="285" spans="1:11" ht="48">
      <c r="A285" s="94"/>
      <c r="B285" s="97" t="s">
        <v>831</v>
      </c>
      <c r="C285" s="97"/>
      <c r="D285" s="94" t="s">
        <v>14</v>
      </c>
      <c r="E285" s="94" t="s">
        <v>500</v>
      </c>
      <c r="F285" s="94" t="s">
        <v>462</v>
      </c>
      <c r="G285" s="94" t="s">
        <v>830</v>
      </c>
      <c r="H285" s="94"/>
      <c r="I285" s="86">
        <f aca="true" t="shared" si="63" ref="I285:K287">I286</f>
        <v>1000000</v>
      </c>
      <c r="J285" s="86">
        <f t="shared" si="63"/>
        <v>0</v>
      </c>
      <c r="K285" s="86">
        <f t="shared" si="63"/>
        <v>1000000</v>
      </c>
    </row>
    <row r="286" spans="1:11" ht="24">
      <c r="A286" s="94"/>
      <c r="B286" s="93" t="s">
        <v>90</v>
      </c>
      <c r="C286" s="93"/>
      <c r="D286" s="92" t="s">
        <v>14</v>
      </c>
      <c r="E286" s="92" t="s">
        <v>500</v>
      </c>
      <c r="F286" s="92" t="s">
        <v>462</v>
      </c>
      <c r="G286" s="92" t="s">
        <v>830</v>
      </c>
      <c r="H286" s="92" t="s">
        <v>65</v>
      </c>
      <c r="I286" s="91">
        <f t="shared" si="63"/>
        <v>1000000</v>
      </c>
      <c r="J286" s="91">
        <f t="shared" si="63"/>
        <v>0</v>
      </c>
      <c r="K286" s="91">
        <f t="shared" si="63"/>
        <v>1000000</v>
      </c>
    </row>
    <row r="287" spans="1:11" ht="24">
      <c r="A287" s="94"/>
      <c r="B287" s="93" t="s">
        <v>465</v>
      </c>
      <c r="C287" s="93"/>
      <c r="D287" s="92" t="s">
        <v>14</v>
      </c>
      <c r="E287" s="92" t="s">
        <v>500</v>
      </c>
      <c r="F287" s="92" t="s">
        <v>462</v>
      </c>
      <c r="G287" s="92" t="s">
        <v>830</v>
      </c>
      <c r="H287" s="92" t="s">
        <v>464</v>
      </c>
      <c r="I287" s="91">
        <f t="shared" si="63"/>
        <v>1000000</v>
      </c>
      <c r="J287" s="91">
        <f t="shared" si="63"/>
        <v>0</v>
      </c>
      <c r="K287" s="91">
        <f t="shared" si="63"/>
        <v>1000000</v>
      </c>
    </row>
    <row r="288" spans="1:11" ht="24">
      <c r="A288" s="94"/>
      <c r="B288" s="93" t="s">
        <v>497</v>
      </c>
      <c r="C288" s="93"/>
      <c r="D288" s="92" t="s">
        <v>14</v>
      </c>
      <c r="E288" s="92" t="s">
        <v>500</v>
      </c>
      <c r="F288" s="92" t="s">
        <v>462</v>
      </c>
      <c r="G288" s="92" t="s">
        <v>830</v>
      </c>
      <c r="H288" s="92" t="s">
        <v>461</v>
      </c>
      <c r="I288" s="91">
        <v>1000000</v>
      </c>
      <c r="J288" s="91">
        <v>0</v>
      </c>
      <c r="K288" s="91">
        <f>I288-J288</f>
        <v>1000000</v>
      </c>
    </row>
    <row r="289" spans="1:11" ht="72">
      <c r="A289" s="94"/>
      <c r="B289" s="97" t="s">
        <v>722</v>
      </c>
      <c r="C289" s="97"/>
      <c r="D289" s="94" t="s">
        <v>14</v>
      </c>
      <c r="E289" s="94" t="s">
        <v>500</v>
      </c>
      <c r="F289" s="94" t="s">
        <v>462</v>
      </c>
      <c r="G289" s="94" t="s">
        <v>718</v>
      </c>
      <c r="H289" s="94" t="s">
        <v>456</v>
      </c>
      <c r="I289" s="86">
        <f aca="true" t="shared" si="64" ref="I289:K291">I290</f>
        <v>1087000</v>
      </c>
      <c r="J289" s="86">
        <f t="shared" si="64"/>
        <v>0</v>
      </c>
      <c r="K289" s="86">
        <f t="shared" si="64"/>
        <v>1087000</v>
      </c>
    </row>
    <row r="290" spans="1:11" ht="24">
      <c r="A290" s="94"/>
      <c r="B290" s="93" t="s">
        <v>90</v>
      </c>
      <c r="C290" s="93"/>
      <c r="D290" s="92" t="s">
        <v>14</v>
      </c>
      <c r="E290" s="92" t="s">
        <v>500</v>
      </c>
      <c r="F290" s="92" t="s">
        <v>462</v>
      </c>
      <c r="G290" s="92" t="s">
        <v>718</v>
      </c>
      <c r="H290" s="92" t="s">
        <v>65</v>
      </c>
      <c r="I290" s="91">
        <f t="shared" si="64"/>
        <v>1087000</v>
      </c>
      <c r="J290" s="91">
        <f t="shared" si="64"/>
        <v>0</v>
      </c>
      <c r="K290" s="91">
        <f t="shared" si="64"/>
        <v>1087000</v>
      </c>
    </row>
    <row r="291" spans="1:11" ht="24">
      <c r="A291" s="94"/>
      <c r="B291" s="93" t="s">
        <v>465</v>
      </c>
      <c r="C291" s="93"/>
      <c r="D291" s="92" t="s">
        <v>14</v>
      </c>
      <c r="E291" s="92" t="s">
        <v>500</v>
      </c>
      <c r="F291" s="92" t="s">
        <v>462</v>
      </c>
      <c r="G291" s="92" t="s">
        <v>718</v>
      </c>
      <c r="H291" s="92" t="s">
        <v>464</v>
      </c>
      <c r="I291" s="91">
        <f t="shared" si="64"/>
        <v>1087000</v>
      </c>
      <c r="J291" s="91">
        <f t="shared" si="64"/>
        <v>0</v>
      </c>
      <c r="K291" s="91">
        <f t="shared" si="64"/>
        <v>1087000</v>
      </c>
    </row>
    <row r="292" spans="1:11" ht="24">
      <c r="A292" s="94"/>
      <c r="B292" s="93" t="s">
        <v>497</v>
      </c>
      <c r="C292" s="93"/>
      <c r="D292" s="92" t="s">
        <v>14</v>
      </c>
      <c r="E292" s="92" t="s">
        <v>500</v>
      </c>
      <c r="F292" s="92" t="s">
        <v>462</v>
      </c>
      <c r="G292" s="92" t="s">
        <v>718</v>
      </c>
      <c r="H292" s="92" t="s">
        <v>461</v>
      </c>
      <c r="I292" s="91">
        <v>1087000</v>
      </c>
      <c r="J292" s="91">
        <v>0</v>
      </c>
      <c r="K292" s="91">
        <f>I292-J292</f>
        <v>1087000</v>
      </c>
    </row>
    <row r="293" spans="1:11" ht="48">
      <c r="A293" s="94"/>
      <c r="B293" s="107" t="s">
        <v>709</v>
      </c>
      <c r="C293" s="97"/>
      <c r="D293" s="94" t="s">
        <v>14</v>
      </c>
      <c r="E293" s="94" t="s">
        <v>500</v>
      </c>
      <c r="F293" s="94" t="s">
        <v>462</v>
      </c>
      <c r="G293" s="99" t="s">
        <v>842</v>
      </c>
      <c r="H293" s="94" t="s">
        <v>456</v>
      </c>
      <c r="I293" s="86">
        <f>I295+I299+I301</f>
        <v>168700</v>
      </c>
      <c r="J293" s="86">
        <f>J295+J299+J301</f>
        <v>49075.89</v>
      </c>
      <c r="K293" s="86">
        <f>K295+K299+K301</f>
        <v>119624.11</v>
      </c>
    </row>
    <row r="294" spans="1:11" ht="60">
      <c r="A294" s="94"/>
      <c r="B294" s="107" t="s">
        <v>848</v>
      </c>
      <c r="C294" s="97"/>
      <c r="D294" s="94" t="s">
        <v>14</v>
      </c>
      <c r="E294" s="94" t="s">
        <v>500</v>
      </c>
      <c r="F294" s="94" t="s">
        <v>462</v>
      </c>
      <c r="G294" s="99" t="s">
        <v>843</v>
      </c>
      <c r="H294" s="94"/>
      <c r="I294" s="86">
        <f aca="true" t="shared" si="65" ref="I294:K296">I295</f>
        <v>48000</v>
      </c>
      <c r="J294" s="86">
        <f t="shared" si="65"/>
        <v>39473.22</v>
      </c>
      <c r="K294" s="86">
        <f t="shared" si="65"/>
        <v>8526.779999999999</v>
      </c>
    </row>
    <row r="295" spans="1:11" ht="24">
      <c r="A295" s="94"/>
      <c r="B295" s="93" t="s">
        <v>90</v>
      </c>
      <c r="C295" s="93"/>
      <c r="D295" s="92" t="s">
        <v>14</v>
      </c>
      <c r="E295" s="92" t="s">
        <v>500</v>
      </c>
      <c r="F295" s="92" t="s">
        <v>462</v>
      </c>
      <c r="G295" s="173" t="s">
        <v>843</v>
      </c>
      <c r="H295" s="92" t="s">
        <v>65</v>
      </c>
      <c r="I295" s="91">
        <f t="shared" si="65"/>
        <v>48000</v>
      </c>
      <c r="J295" s="91">
        <f t="shared" si="65"/>
        <v>39473.22</v>
      </c>
      <c r="K295" s="91">
        <f t="shared" si="65"/>
        <v>8526.779999999999</v>
      </c>
    </row>
    <row r="296" spans="1:11" ht="24">
      <c r="A296" s="94"/>
      <c r="B296" s="93" t="s">
        <v>465</v>
      </c>
      <c r="C296" s="93"/>
      <c r="D296" s="92" t="s">
        <v>14</v>
      </c>
      <c r="E296" s="92" t="s">
        <v>500</v>
      </c>
      <c r="F296" s="92" t="s">
        <v>462</v>
      </c>
      <c r="G296" s="173" t="s">
        <v>843</v>
      </c>
      <c r="H296" s="92" t="s">
        <v>464</v>
      </c>
      <c r="I296" s="91">
        <f t="shared" si="65"/>
        <v>48000</v>
      </c>
      <c r="J296" s="91">
        <f t="shared" si="65"/>
        <v>39473.22</v>
      </c>
      <c r="K296" s="91">
        <f t="shared" si="65"/>
        <v>8526.779999999999</v>
      </c>
    </row>
    <row r="297" spans="1:11" ht="24">
      <c r="A297" s="94"/>
      <c r="B297" s="93" t="s">
        <v>497</v>
      </c>
      <c r="C297" s="93"/>
      <c r="D297" s="92" t="s">
        <v>14</v>
      </c>
      <c r="E297" s="92" t="s">
        <v>500</v>
      </c>
      <c r="F297" s="92" t="s">
        <v>462</v>
      </c>
      <c r="G297" s="173" t="s">
        <v>843</v>
      </c>
      <c r="H297" s="92" t="s">
        <v>461</v>
      </c>
      <c r="I297" s="91">
        <v>48000</v>
      </c>
      <c r="J297" s="174">
        <v>39473.22</v>
      </c>
      <c r="K297" s="174">
        <f>I297-J297</f>
        <v>8526.779999999999</v>
      </c>
    </row>
    <row r="298" spans="1:11" ht="30" customHeight="1">
      <c r="A298" s="94"/>
      <c r="B298" s="93" t="s">
        <v>266</v>
      </c>
      <c r="C298" s="93"/>
      <c r="D298" s="92" t="s">
        <v>14</v>
      </c>
      <c r="E298" s="92" t="s">
        <v>500</v>
      </c>
      <c r="F298" s="92" t="s">
        <v>462</v>
      </c>
      <c r="G298" s="173" t="s">
        <v>843</v>
      </c>
      <c r="H298" s="92" t="s">
        <v>482</v>
      </c>
      <c r="I298" s="91">
        <f aca="true" t="shared" si="66" ref="I298:K299">I299</f>
        <v>12000</v>
      </c>
      <c r="J298" s="91">
        <f t="shared" si="66"/>
        <v>9602.67</v>
      </c>
      <c r="K298" s="91">
        <f t="shared" si="66"/>
        <v>2397.33</v>
      </c>
    </row>
    <row r="299" spans="1:11" ht="12.75">
      <c r="A299" s="94"/>
      <c r="B299" s="93" t="s">
        <v>501</v>
      </c>
      <c r="C299" s="93"/>
      <c r="D299" s="92" t="s">
        <v>14</v>
      </c>
      <c r="E299" s="92" t="s">
        <v>500</v>
      </c>
      <c r="F299" s="92" t="s">
        <v>462</v>
      </c>
      <c r="G299" s="173" t="s">
        <v>843</v>
      </c>
      <c r="H299" s="92" t="s">
        <v>481</v>
      </c>
      <c r="I299" s="91">
        <f t="shared" si="66"/>
        <v>12000</v>
      </c>
      <c r="J299" s="91">
        <f t="shared" si="66"/>
        <v>9602.67</v>
      </c>
      <c r="K299" s="91">
        <f t="shared" si="66"/>
        <v>2397.33</v>
      </c>
    </row>
    <row r="300" spans="1:11" ht="36">
      <c r="A300" s="94"/>
      <c r="B300" s="93" t="s">
        <v>270</v>
      </c>
      <c r="C300" s="93"/>
      <c r="D300" s="92" t="s">
        <v>14</v>
      </c>
      <c r="E300" s="92" t="s">
        <v>500</v>
      </c>
      <c r="F300" s="92" t="s">
        <v>462</v>
      </c>
      <c r="G300" s="173" t="s">
        <v>843</v>
      </c>
      <c r="H300" s="92" t="s">
        <v>479</v>
      </c>
      <c r="I300" s="91">
        <v>12000</v>
      </c>
      <c r="J300" s="174">
        <v>9602.67</v>
      </c>
      <c r="K300" s="174">
        <f>I300-J300</f>
        <v>2397.33</v>
      </c>
    </row>
    <row r="301" spans="1:11" ht="24">
      <c r="A301" s="94"/>
      <c r="B301" s="93" t="s">
        <v>90</v>
      </c>
      <c r="C301" s="97"/>
      <c r="D301" s="94" t="s">
        <v>14</v>
      </c>
      <c r="E301" s="94" t="s">
        <v>500</v>
      </c>
      <c r="F301" s="94" t="s">
        <v>462</v>
      </c>
      <c r="G301" s="99" t="s">
        <v>844</v>
      </c>
      <c r="H301" s="94" t="s">
        <v>65</v>
      </c>
      <c r="I301" s="86">
        <f aca="true" t="shared" si="67" ref="I301:K302">I302</f>
        <v>108700</v>
      </c>
      <c r="J301" s="86">
        <f t="shared" si="67"/>
        <v>0</v>
      </c>
      <c r="K301" s="86">
        <f t="shared" si="67"/>
        <v>108700</v>
      </c>
    </row>
    <row r="302" spans="1:11" ht="24">
      <c r="A302" s="94"/>
      <c r="B302" s="93" t="s">
        <v>465</v>
      </c>
      <c r="C302" s="93"/>
      <c r="D302" s="92" t="s">
        <v>14</v>
      </c>
      <c r="E302" s="92" t="s">
        <v>500</v>
      </c>
      <c r="F302" s="92" t="s">
        <v>462</v>
      </c>
      <c r="G302" s="173" t="s">
        <v>844</v>
      </c>
      <c r="H302" s="92" t="s">
        <v>464</v>
      </c>
      <c r="I302" s="91">
        <f t="shared" si="67"/>
        <v>108700</v>
      </c>
      <c r="J302" s="91">
        <f t="shared" si="67"/>
        <v>0</v>
      </c>
      <c r="K302" s="91">
        <f t="shared" si="67"/>
        <v>108700</v>
      </c>
    </row>
    <row r="303" spans="1:11" ht="24">
      <c r="A303" s="94"/>
      <c r="B303" s="93" t="s">
        <v>497</v>
      </c>
      <c r="C303" s="93"/>
      <c r="D303" s="92" t="s">
        <v>14</v>
      </c>
      <c r="E303" s="92" t="s">
        <v>500</v>
      </c>
      <c r="F303" s="92" t="s">
        <v>462</v>
      </c>
      <c r="G303" s="173" t="s">
        <v>844</v>
      </c>
      <c r="H303" s="92" t="s">
        <v>461</v>
      </c>
      <c r="I303" s="113">
        <v>108700</v>
      </c>
      <c r="J303" s="174">
        <v>0</v>
      </c>
      <c r="K303" s="174">
        <f>I303-J303</f>
        <v>108700</v>
      </c>
    </row>
    <row r="304" spans="1:11" ht="12.75">
      <c r="A304" s="94"/>
      <c r="B304" s="97" t="s">
        <v>499</v>
      </c>
      <c r="C304" s="97"/>
      <c r="D304" s="94" t="s">
        <v>14</v>
      </c>
      <c r="E304" s="94" t="s">
        <v>495</v>
      </c>
      <c r="F304" s="94" t="s">
        <v>475</v>
      </c>
      <c r="G304" s="99" t="s">
        <v>619</v>
      </c>
      <c r="H304" s="94" t="s">
        <v>456</v>
      </c>
      <c r="I304" s="86">
        <f>I305</f>
        <v>21980800</v>
      </c>
      <c r="J304" s="85">
        <f>J305</f>
        <v>19421594.450000003</v>
      </c>
      <c r="K304" s="85">
        <f>I304-J304</f>
        <v>2559205.549999997</v>
      </c>
    </row>
    <row r="305" spans="1:11" ht="12.75">
      <c r="A305" s="92"/>
      <c r="B305" s="97" t="s">
        <v>358</v>
      </c>
      <c r="C305" s="97"/>
      <c r="D305" s="94" t="s">
        <v>14</v>
      </c>
      <c r="E305" s="94" t="s">
        <v>495</v>
      </c>
      <c r="F305" s="94" t="s">
        <v>454</v>
      </c>
      <c r="G305" s="99" t="s">
        <v>619</v>
      </c>
      <c r="H305" s="94" t="s">
        <v>456</v>
      </c>
      <c r="I305" s="86">
        <f>I306</f>
        <v>21980800</v>
      </c>
      <c r="J305" s="86">
        <f>J306</f>
        <v>19421594.450000003</v>
      </c>
      <c r="K305" s="86">
        <f>K306</f>
        <v>2559205.5500000003</v>
      </c>
    </row>
    <row r="306" spans="1:11" ht="36">
      <c r="A306" s="92"/>
      <c r="B306" s="97" t="s">
        <v>850</v>
      </c>
      <c r="C306" s="97"/>
      <c r="D306" s="94" t="s">
        <v>14</v>
      </c>
      <c r="E306" s="94" t="s">
        <v>495</v>
      </c>
      <c r="F306" s="94" t="s">
        <v>454</v>
      </c>
      <c r="G306" s="94" t="s">
        <v>686</v>
      </c>
      <c r="H306" s="94" t="s">
        <v>456</v>
      </c>
      <c r="I306" s="86">
        <f>I307+I341</f>
        <v>21980800</v>
      </c>
      <c r="J306" s="86">
        <f>J307+J341</f>
        <v>19421594.450000003</v>
      </c>
      <c r="K306" s="86">
        <f>K307+K341</f>
        <v>2559205.5500000003</v>
      </c>
    </row>
    <row r="307" spans="1:11" ht="24">
      <c r="A307" s="92"/>
      <c r="B307" s="97" t="s">
        <v>682</v>
      </c>
      <c r="C307" s="97"/>
      <c r="D307" s="94" t="s">
        <v>14</v>
      </c>
      <c r="E307" s="94" t="s">
        <v>495</v>
      </c>
      <c r="F307" s="94" t="s">
        <v>454</v>
      </c>
      <c r="G307" s="94" t="s">
        <v>685</v>
      </c>
      <c r="H307" s="94" t="s">
        <v>456</v>
      </c>
      <c r="I307" s="86">
        <f>I308+I315</f>
        <v>18885406.759999998</v>
      </c>
      <c r="J307" s="86">
        <f>J308+J315</f>
        <v>16326201.21</v>
      </c>
      <c r="K307" s="86">
        <f>K308+K315</f>
        <v>2559205.5500000003</v>
      </c>
    </row>
    <row r="308" spans="1:11" ht="24">
      <c r="A308" s="92"/>
      <c r="B308" s="97" t="s">
        <v>683</v>
      </c>
      <c r="C308" s="97"/>
      <c r="D308" s="94" t="s">
        <v>14</v>
      </c>
      <c r="E308" s="94" t="s">
        <v>495</v>
      </c>
      <c r="F308" s="94" t="s">
        <v>454</v>
      </c>
      <c r="G308" s="94" t="s">
        <v>687</v>
      </c>
      <c r="H308" s="94" t="s">
        <v>456</v>
      </c>
      <c r="I308" s="86">
        <f>I309+I319+I332</f>
        <v>16329306.76</v>
      </c>
      <c r="J308" s="86">
        <f>J309+J319+J332</f>
        <v>15448996.58</v>
      </c>
      <c r="K308" s="86">
        <f>K309+K319+K332</f>
        <v>880310.1800000002</v>
      </c>
    </row>
    <row r="309" spans="1:11" ht="49.5" customHeight="1">
      <c r="A309" s="92"/>
      <c r="B309" s="107" t="s">
        <v>467</v>
      </c>
      <c r="C309" s="93"/>
      <c r="D309" s="94" t="s">
        <v>14</v>
      </c>
      <c r="E309" s="94" t="s">
        <v>495</v>
      </c>
      <c r="F309" s="94" t="s">
        <v>454</v>
      </c>
      <c r="G309" s="94" t="s">
        <v>684</v>
      </c>
      <c r="H309" s="94" t="s">
        <v>456</v>
      </c>
      <c r="I309" s="86">
        <f>I310</f>
        <v>8585500</v>
      </c>
      <c r="J309" s="86">
        <f>J310</f>
        <v>8585500</v>
      </c>
      <c r="K309" s="86">
        <f>K310</f>
        <v>0</v>
      </c>
    </row>
    <row r="310" spans="1:11" ht="25.5" customHeight="1">
      <c r="A310" s="92"/>
      <c r="B310" s="96" t="s">
        <v>488</v>
      </c>
      <c r="C310" s="96"/>
      <c r="D310" s="94" t="s">
        <v>14</v>
      </c>
      <c r="E310" s="94" t="s">
        <v>495</v>
      </c>
      <c r="F310" s="94" t="s">
        <v>454</v>
      </c>
      <c r="G310" s="94" t="s">
        <v>681</v>
      </c>
      <c r="H310" s="94" t="s">
        <v>456</v>
      </c>
      <c r="I310" s="86">
        <f>I311</f>
        <v>8585500</v>
      </c>
      <c r="J310" s="85">
        <f>J311</f>
        <v>8585500</v>
      </c>
      <c r="K310" s="85">
        <f>I310-J310</f>
        <v>0</v>
      </c>
    </row>
    <row r="311" spans="1:11" ht="24">
      <c r="A311" s="92"/>
      <c r="B311" s="101" t="s">
        <v>317</v>
      </c>
      <c r="C311" s="101"/>
      <c r="D311" s="92" t="s">
        <v>14</v>
      </c>
      <c r="E311" s="92" t="s">
        <v>495</v>
      </c>
      <c r="F311" s="92" t="s">
        <v>454</v>
      </c>
      <c r="G311" s="92" t="s">
        <v>681</v>
      </c>
      <c r="H311" s="92" t="s">
        <v>487</v>
      </c>
      <c r="I311" s="91">
        <f>I312</f>
        <v>8585500</v>
      </c>
      <c r="J311" s="90">
        <f>J312</f>
        <v>8585500</v>
      </c>
      <c r="K311" s="90">
        <f>I311-J311</f>
        <v>0</v>
      </c>
    </row>
    <row r="312" spans="1:11" ht="12.75">
      <c r="A312" s="92"/>
      <c r="B312" s="95" t="s">
        <v>319</v>
      </c>
      <c r="C312" s="95"/>
      <c r="D312" s="92" t="s">
        <v>14</v>
      </c>
      <c r="E312" s="92" t="s">
        <v>495</v>
      </c>
      <c r="F312" s="92" t="s">
        <v>454</v>
      </c>
      <c r="G312" s="92" t="s">
        <v>681</v>
      </c>
      <c r="H312" s="92" t="s">
        <v>486</v>
      </c>
      <c r="I312" s="91">
        <f>I313+I314</f>
        <v>8585500</v>
      </c>
      <c r="J312" s="91">
        <f>J313+J314</f>
        <v>8585500</v>
      </c>
      <c r="K312" s="91">
        <f>K313</f>
        <v>0</v>
      </c>
    </row>
    <row r="313" spans="1:11" ht="48">
      <c r="A313" s="92"/>
      <c r="B313" s="104" t="s">
        <v>321</v>
      </c>
      <c r="C313" s="101"/>
      <c r="D313" s="92" t="s">
        <v>14</v>
      </c>
      <c r="E313" s="92" t="s">
        <v>495</v>
      </c>
      <c r="F313" s="92" t="s">
        <v>454</v>
      </c>
      <c r="G313" s="92" t="s">
        <v>681</v>
      </c>
      <c r="H313" s="92" t="s">
        <v>485</v>
      </c>
      <c r="I313" s="91">
        <v>8519300</v>
      </c>
      <c r="J313" s="90">
        <v>8519300</v>
      </c>
      <c r="K313" s="90">
        <f>I313-J313</f>
        <v>0</v>
      </c>
    </row>
    <row r="314" spans="1:11" ht="12.75">
      <c r="A314" s="92"/>
      <c r="B314" s="102" t="s">
        <v>730</v>
      </c>
      <c r="C314" s="101"/>
      <c r="D314" s="92" t="s">
        <v>14</v>
      </c>
      <c r="E314" s="92" t="s">
        <v>495</v>
      </c>
      <c r="F314" s="92" t="s">
        <v>454</v>
      </c>
      <c r="G314" s="92" t="s">
        <v>681</v>
      </c>
      <c r="H314" s="92" t="s">
        <v>728</v>
      </c>
      <c r="I314" s="91">
        <v>66200</v>
      </c>
      <c r="J314" s="90">
        <v>66200</v>
      </c>
      <c r="K314" s="90">
        <f>I314-J314</f>
        <v>0</v>
      </c>
    </row>
    <row r="315" spans="1:11" ht="24">
      <c r="A315" s="92"/>
      <c r="B315" s="103" t="s">
        <v>845</v>
      </c>
      <c r="C315" s="103"/>
      <c r="D315" s="94" t="s">
        <v>14</v>
      </c>
      <c r="E315" s="94" t="s">
        <v>495</v>
      </c>
      <c r="F315" s="94" t="s">
        <v>454</v>
      </c>
      <c r="G315" s="94" t="s">
        <v>846</v>
      </c>
      <c r="H315" s="94" t="s">
        <v>456</v>
      </c>
      <c r="I315" s="86">
        <f aca="true" t="shared" si="68" ref="I315:K317">I316</f>
        <v>2556100</v>
      </c>
      <c r="J315" s="86">
        <f t="shared" si="68"/>
        <v>877204.63</v>
      </c>
      <c r="K315" s="86">
        <f t="shared" si="68"/>
        <v>1678895.37</v>
      </c>
    </row>
    <row r="316" spans="1:11" ht="24">
      <c r="A316" s="92"/>
      <c r="B316" s="98" t="s">
        <v>90</v>
      </c>
      <c r="C316" s="101"/>
      <c r="D316" s="92" t="s">
        <v>14</v>
      </c>
      <c r="E316" s="92" t="s">
        <v>495</v>
      </c>
      <c r="F316" s="92" t="s">
        <v>454</v>
      </c>
      <c r="G316" s="92" t="s">
        <v>846</v>
      </c>
      <c r="H316" s="92" t="s">
        <v>65</v>
      </c>
      <c r="I316" s="91">
        <f t="shared" si="68"/>
        <v>2556100</v>
      </c>
      <c r="J316" s="91">
        <f t="shared" si="68"/>
        <v>877204.63</v>
      </c>
      <c r="K316" s="91">
        <f t="shared" si="68"/>
        <v>1678895.37</v>
      </c>
    </row>
    <row r="317" spans="1:11" ht="24">
      <c r="A317" s="92"/>
      <c r="B317" s="98" t="s">
        <v>465</v>
      </c>
      <c r="C317" s="101"/>
      <c r="D317" s="92" t="s">
        <v>14</v>
      </c>
      <c r="E317" s="92" t="s">
        <v>495</v>
      </c>
      <c r="F317" s="92" t="s">
        <v>454</v>
      </c>
      <c r="G317" s="92" t="s">
        <v>846</v>
      </c>
      <c r="H317" s="92" t="s">
        <v>464</v>
      </c>
      <c r="I317" s="91">
        <f t="shared" si="68"/>
        <v>2556100</v>
      </c>
      <c r="J317" s="91">
        <f t="shared" si="68"/>
        <v>877204.63</v>
      </c>
      <c r="K317" s="91">
        <f t="shared" si="68"/>
        <v>1678895.37</v>
      </c>
    </row>
    <row r="318" spans="1:11" ht="24">
      <c r="A318" s="92"/>
      <c r="B318" s="93" t="s">
        <v>497</v>
      </c>
      <c r="C318" s="101"/>
      <c r="D318" s="92" t="s">
        <v>14</v>
      </c>
      <c r="E318" s="92" t="s">
        <v>495</v>
      </c>
      <c r="F318" s="92" t="s">
        <v>454</v>
      </c>
      <c r="G318" s="92" t="s">
        <v>846</v>
      </c>
      <c r="H318" s="92" t="s">
        <v>461</v>
      </c>
      <c r="I318" s="91">
        <v>2556100</v>
      </c>
      <c r="J318" s="174">
        <v>877204.63</v>
      </c>
      <c r="K318" s="174">
        <f>I318-J318</f>
        <v>1678895.37</v>
      </c>
    </row>
    <row r="319" spans="1:11" ht="41.25" customHeight="1">
      <c r="A319" s="92"/>
      <c r="B319" s="97" t="s">
        <v>530</v>
      </c>
      <c r="C319" s="103"/>
      <c r="D319" s="94" t="s">
        <v>14</v>
      </c>
      <c r="E319" s="94" t="s">
        <v>495</v>
      </c>
      <c r="F319" s="94" t="s">
        <v>454</v>
      </c>
      <c r="G319" s="94" t="s">
        <v>832</v>
      </c>
      <c r="H319" s="94"/>
      <c r="I319" s="86">
        <f>I320+I324+I328</f>
        <v>5739800</v>
      </c>
      <c r="J319" s="86">
        <f>J320+J324+J328</f>
        <v>4967016.82</v>
      </c>
      <c r="K319" s="86">
        <f>K320+K324+K328</f>
        <v>772783.1800000002</v>
      </c>
    </row>
    <row r="320" spans="1:11" ht="24">
      <c r="A320" s="92"/>
      <c r="B320" s="107" t="s">
        <v>729</v>
      </c>
      <c r="C320" s="101"/>
      <c r="D320" s="94" t="s">
        <v>14</v>
      </c>
      <c r="E320" s="94" t="s">
        <v>495</v>
      </c>
      <c r="F320" s="94" t="s">
        <v>454</v>
      </c>
      <c r="G320" s="94" t="s">
        <v>727</v>
      </c>
      <c r="H320" s="94" t="s">
        <v>456</v>
      </c>
      <c r="I320" s="86">
        <f aca="true" t="shared" si="69" ref="I320:K322">I321</f>
        <v>1661400</v>
      </c>
      <c r="J320" s="86">
        <f t="shared" si="69"/>
        <v>1661400</v>
      </c>
      <c r="K320" s="86">
        <f t="shared" si="69"/>
        <v>0</v>
      </c>
    </row>
    <row r="321" spans="1:11" ht="24">
      <c r="A321" s="92"/>
      <c r="B321" s="101" t="s">
        <v>317</v>
      </c>
      <c r="C321" s="101"/>
      <c r="D321" s="92" t="s">
        <v>14</v>
      </c>
      <c r="E321" s="92" t="s">
        <v>495</v>
      </c>
      <c r="F321" s="92" t="s">
        <v>454</v>
      </c>
      <c r="G321" s="92" t="s">
        <v>727</v>
      </c>
      <c r="H321" s="92" t="s">
        <v>487</v>
      </c>
      <c r="I321" s="91">
        <f t="shared" si="69"/>
        <v>1661400</v>
      </c>
      <c r="J321" s="91">
        <f t="shared" si="69"/>
        <v>1661400</v>
      </c>
      <c r="K321" s="91">
        <f t="shared" si="69"/>
        <v>0</v>
      </c>
    </row>
    <row r="322" spans="1:11" ht="12.75">
      <c r="A322" s="92"/>
      <c r="B322" s="95" t="s">
        <v>319</v>
      </c>
      <c r="C322" s="101"/>
      <c r="D322" s="92" t="s">
        <v>14</v>
      </c>
      <c r="E322" s="92" t="s">
        <v>495</v>
      </c>
      <c r="F322" s="92" t="s">
        <v>454</v>
      </c>
      <c r="G322" s="92" t="s">
        <v>727</v>
      </c>
      <c r="H322" s="92" t="s">
        <v>486</v>
      </c>
      <c r="I322" s="91">
        <f t="shared" si="69"/>
        <v>1661400</v>
      </c>
      <c r="J322" s="91">
        <f t="shared" si="69"/>
        <v>1661400</v>
      </c>
      <c r="K322" s="91">
        <f t="shared" si="69"/>
        <v>0</v>
      </c>
    </row>
    <row r="323" spans="1:11" ht="12.75">
      <c r="A323" s="92"/>
      <c r="B323" s="102" t="s">
        <v>730</v>
      </c>
      <c r="C323" s="101"/>
      <c r="D323" s="92" t="s">
        <v>14</v>
      </c>
      <c r="E323" s="92" t="s">
        <v>495</v>
      </c>
      <c r="F323" s="92" t="s">
        <v>454</v>
      </c>
      <c r="G323" s="92" t="s">
        <v>727</v>
      </c>
      <c r="H323" s="92" t="s">
        <v>728</v>
      </c>
      <c r="I323" s="91">
        <v>1661400</v>
      </c>
      <c r="J323" s="90">
        <v>1661400</v>
      </c>
      <c r="K323" s="90">
        <f>I323-J323</f>
        <v>0</v>
      </c>
    </row>
    <row r="324" spans="1:11" ht="12.75">
      <c r="A324" s="92"/>
      <c r="B324" s="107" t="s">
        <v>834</v>
      </c>
      <c r="C324" s="103"/>
      <c r="D324" s="94" t="s">
        <v>14</v>
      </c>
      <c r="E324" s="94" t="s">
        <v>495</v>
      </c>
      <c r="F324" s="94" t="s">
        <v>454</v>
      </c>
      <c r="G324" s="94" t="s">
        <v>833</v>
      </c>
      <c r="H324" s="94"/>
      <c r="I324" s="86">
        <f aca="true" t="shared" si="70" ref="I324:K326">I325</f>
        <v>4000000</v>
      </c>
      <c r="J324" s="86">
        <f t="shared" si="70"/>
        <v>3227216.82</v>
      </c>
      <c r="K324" s="85">
        <f t="shared" si="70"/>
        <v>772783.1800000002</v>
      </c>
    </row>
    <row r="325" spans="1:11" ht="24">
      <c r="A325" s="92"/>
      <c r="B325" s="93" t="s">
        <v>90</v>
      </c>
      <c r="C325" s="101"/>
      <c r="D325" s="92" t="s">
        <v>14</v>
      </c>
      <c r="E325" s="92" t="s">
        <v>495</v>
      </c>
      <c r="F325" s="92" t="s">
        <v>454</v>
      </c>
      <c r="G325" s="92" t="s">
        <v>833</v>
      </c>
      <c r="H325" s="92" t="s">
        <v>65</v>
      </c>
      <c r="I325" s="91">
        <f t="shared" si="70"/>
        <v>4000000</v>
      </c>
      <c r="J325" s="90">
        <f t="shared" si="70"/>
        <v>3227216.82</v>
      </c>
      <c r="K325" s="90">
        <f t="shared" si="70"/>
        <v>772783.1800000002</v>
      </c>
    </row>
    <row r="326" spans="1:11" ht="24">
      <c r="A326" s="92"/>
      <c r="B326" s="93" t="s">
        <v>465</v>
      </c>
      <c r="C326" s="101"/>
      <c r="D326" s="92" t="s">
        <v>14</v>
      </c>
      <c r="E326" s="92" t="s">
        <v>495</v>
      </c>
      <c r="F326" s="92" t="s">
        <v>454</v>
      </c>
      <c r="G326" s="92" t="s">
        <v>833</v>
      </c>
      <c r="H326" s="92" t="s">
        <v>464</v>
      </c>
      <c r="I326" s="91">
        <f t="shared" si="70"/>
        <v>4000000</v>
      </c>
      <c r="J326" s="90">
        <f t="shared" si="70"/>
        <v>3227216.82</v>
      </c>
      <c r="K326" s="90">
        <f t="shared" si="70"/>
        <v>772783.1800000002</v>
      </c>
    </row>
    <row r="327" spans="1:11" ht="30.75" customHeight="1">
      <c r="A327" s="92"/>
      <c r="B327" s="102" t="s">
        <v>252</v>
      </c>
      <c r="C327" s="101"/>
      <c r="D327" s="92" t="s">
        <v>14</v>
      </c>
      <c r="E327" s="92" t="s">
        <v>495</v>
      </c>
      <c r="F327" s="92" t="s">
        <v>454</v>
      </c>
      <c r="G327" s="92" t="s">
        <v>833</v>
      </c>
      <c r="H327" s="92" t="s">
        <v>496</v>
      </c>
      <c r="I327" s="91">
        <v>4000000</v>
      </c>
      <c r="J327" s="90">
        <v>3227216.82</v>
      </c>
      <c r="K327" s="90">
        <f>I327-J327</f>
        <v>772783.1800000002</v>
      </c>
    </row>
    <row r="328" spans="1:11" ht="41.25" customHeight="1">
      <c r="A328" s="92"/>
      <c r="B328" s="188" t="s">
        <v>893</v>
      </c>
      <c r="C328" s="103"/>
      <c r="D328" s="94" t="s">
        <v>14</v>
      </c>
      <c r="E328" s="94" t="s">
        <v>495</v>
      </c>
      <c r="F328" s="94" t="s">
        <v>454</v>
      </c>
      <c r="G328" s="94" t="s">
        <v>892</v>
      </c>
      <c r="H328" s="94" t="s">
        <v>456</v>
      </c>
      <c r="I328" s="86">
        <v>78400</v>
      </c>
      <c r="J328" s="85">
        <f aca="true" t="shared" si="71" ref="J328:K330">J329</f>
        <v>78400</v>
      </c>
      <c r="K328" s="85">
        <f t="shared" si="71"/>
        <v>0</v>
      </c>
    </row>
    <row r="329" spans="1:11" ht="30.75" customHeight="1">
      <c r="A329" s="92"/>
      <c r="B329" s="101" t="s">
        <v>317</v>
      </c>
      <c r="C329" s="101"/>
      <c r="D329" s="92" t="s">
        <v>14</v>
      </c>
      <c r="E329" s="92" t="s">
        <v>495</v>
      </c>
      <c r="F329" s="92" t="s">
        <v>454</v>
      </c>
      <c r="G329" s="92" t="s">
        <v>892</v>
      </c>
      <c r="H329" s="92" t="s">
        <v>487</v>
      </c>
      <c r="I329" s="91">
        <v>78400</v>
      </c>
      <c r="J329" s="90">
        <f t="shared" si="71"/>
        <v>78400</v>
      </c>
      <c r="K329" s="90">
        <f t="shared" si="71"/>
        <v>0</v>
      </c>
    </row>
    <row r="330" spans="1:11" ht="18" customHeight="1">
      <c r="A330" s="92"/>
      <c r="B330" s="95" t="s">
        <v>319</v>
      </c>
      <c r="C330" s="101"/>
      <c r="D330" s="92" t="s">
        <v>14</v>
      </c>
      <c r="E330" s="92" t="s">
        <v>495</v>
      </c>
      <c r="F330" s="92" t="s">
        <v>454</v>
      </c>
      <c r="G330" s="92" t="s">
        <v>892</v>
      </c>
      <c r="H330" s="92" t="s">
        <v>486</v>
      </c>
      <c r="I330" s="91">
        <v>78400</v>
      </c>
      <c r="J330" s="90">
        <f t="shared" si="71"/>
        <v>78400</v>
      </c>
      <c r="K330" s="90">
        <f t="shared" si="71"/>
        <v>0</v>
      </c>
    </row>
    <row r="331" spans="1:11" ht="19.5" customHeight="1">
      <c r="A331" s="92"/>
      <c r="B331" s="102" t="s">
        <v>730</v>
      </c>
      <c r="C331" s="101"/>
      <c r="D331" s="92" t="s">
        <v>14</v>
      </c>
      <c r="E331" s="92" t="s">
        <v>495</v>
      </c>
      <c r="F331" s="92" t="s">
        <v>454</v>
      </c>
      <c r="G331" s="92" t="s">
        <v>892</v>
      </c>
      <c r="H331" s="92" t="s">
        <v>728</v>
      </c>
      <c r="I331" s="91">
        <v>78400</v>
      </c>
      <c r="J331" s="90">
        <v>78400</v>
      </c>
      <c r="K331" s="90">
        <f>I331-J331</f>
        <v>0</v>
      </c>
    </row>
    <row r="332" spans="1:11" ht="56.25" customHeight="1">
      <c r="A332" s="92"/>
      <c r="B332" s="107" t="s">
        <v>709</v>
      </c>
      <c r="C332" s="101"/>
      <c r="D332" s="94" t="s">
        <v>14</v>
      </c>
      <c r="E332" s="94" t="s">
        <v>495</v>
      </c>
      <c r="F332" s="94" t="s">
        <v>454</v>
      </c>
      <c r="G332" s="94" t="s">
        <v>713</v>
      </c>
      <c r="H332" s="94" t="s">
        <v>456</v>
      </c>
      <c r="I332" s="86">
        <f>I333+I337</f>
        <v>2004006.76</v>
      </c>
      <c r="J332" s="86">
        <f>J333+J337</f>
        <v>1896479.76</v>
      </c>
      <c r="K332" s="86">
        <f>K333+K337</f>
        <v>107527</v>
      </c>
    </row>
    <row r="333" spans="1:11" ht="48">
      <c r="A333" s="92"/>
      <c r="B333" s="97" t="s">
        <v>733</v>
      </c>
      <c r="C333" s="101"/>
      <c r="D333" s="94" t="s">
        <v>14</v>
      </c>
      <c r="E333" s="94" t="s">
        <v>495</v>
      </c>
      <c r="F333" s="94" t="s">
        <v>454</v>
      </c>
      <c r="G333" s="94" t="s">
        <v>732</v>
      </c>
      <c r="H333" s="94" t="s">
        <v>456</v>
      </c>
      <c r="I333" s="86">
        <f aca="true" t="shared" si="72" ref="I333:K335">I334</f>
        <v>1673606.76</v>
      </c>
      <c r="J333" s="86">
        <f t="shared" si="72"/>
        <v>1673606.76</v>
      </c>
      <c r="K333" s="86">
        <f t="shared" si="72"/>
        <v>0</v>
      </c>
    </row>
    <row r="334" spans="1:11" ht="24">
      <c r="A334" s="92"/>
      <c r="B334" s="101" t="s">
        <v>317</v>
      </c>
      <c r="C334" s="101"/>
      <c r="D334" s="92" t="s">
        <v>14</v>
      </c>
      <c r="E334" s="92" t="s">
        <v>495</v>
      </c>
      <c r="F334" s="92" t="s">
        <v>454</v>
      </c>
      <c r="G334" s="92" t="s">
        <v>732</v>
      </c>
      <c r="H334" s="92" t="s">
        <v>487</v>
      </c>
      <c r="I334" s="91">
        <f t="shared" si="72"/>
        <v>1673606.76</v>
      </c>
      <c r="J334" s="91">
        <f t="shared" si="72"/>
        <v>1673606.76</v>
      </c>
      <c r="K334" s="91">
        <f t="shared" si="72"/>
        <v>0</v>
      </c>
    </row>
    <row r="335" spans="1:11" ht="12.75">
      <c r="A335" s="92"/>
      <c r="B335" s="95" t="s">
        <v>319</v>
      </c>
      <c r="C335" s="101"/>
      <c r="D335" s="92" t="s">
        <v>14</v>
      </c>
      <c r="E335" s="92" t="s">
        <v>495</v>
      </c>
      <c r="F335" s="92" t="s">
        <v>454</v>
      </c>
      <c r="G335" s="92" t="s">
        <v>732</v>
      </c>
      <c r="H335" s="92" t="s">
        <v>486</v>
      </c>
      <c r="I335" s="91">
        <f t="shared" si="72"/>
        <v>1673606.76</v>
      </c>
      <c r="J335" s="91">
        <f t="shared" si="72"/>
        <v>1673606.76</v>
      </c>
      <c r="K335" s="91">
        <f t="shared" si="72"/>
        <v>0</v>
      </c>
    </row>
    <row r="336" spans="1:11" ht="48">
      <c r="A336" s="92"/>
      <c r="B336" s="104" t="s">
        <v>321</v>
      </c>
      <c r="C336" s="101"/>
      <c r="D336" s="92" t="s">
        <v>14</v>
      </c>
      <c r="E336" s="92" t="s">
        <v>495</v>
      </c>
      <c r="F336" s="92" t="s">
        <v>454</v>
      </c>
      <c r="G336" s="92" t="s">
        <v>732</v>
      </c>
      <c r="H336" s="92" t="s">
        <v>485</v>
      </c>
      <c r="I336" s="91">
        <v>1673606.76</v>
      </c>
      <c r="J336" s="91">
        <v>1673606.76</v>
      </c>
      <c r="K336" s="90">
        <f>I336-J336</f>
        <v>0</v>
      </c>
    </row>
    <row r="337" spans="1:11" ht="36">
      <c r="A337" s="92"/>
      <c r="B337" s="97" t="s">
        <v>712</v>
      </c>
      <c r="C337" s="101"/>
      <c r="D337" s="94" t="s">
        <v>14</v>
      </c>
      <c r="E337" s="94" t="s">
        <v>495</v>
      </c>
      <c r="F337" s="94" t="s">
        <v>454</v>
      </c>
      <c r="G337" s="94" t="s">
        <v>711</v>
      </c>
      <c r="H337" s="94" t="s">
        <v>456</v>
      </c>
      <c r="I337" s="86">
        <f aca="true" t="shared" si="73" ref="I337:K339">I338</f>
        <v>330400</v>
      </c>
      <c r="J337" s="86">
        <f t="shared" si="73"/>
        <v>222873</v>
      </c>
      <c r="K337" s="86">
        <f t="shared" si="73"/>
        <v>107527</v>
      </c>
    </row>
    <row r="338" spans="1:11" ht="24">
      <c r="A338" s="92"/>
      <c r="B338" s="98" t="s">
        <v>90</v>
      </c>
      <c r="C338" s="101"/>
      <c r="D338" s="92" t="s">
        <v>14</v>
      </c>
      <c r="E338" s="92" t="s">
        <v>495</v>
      </c>
      <c r="F338" s="92" t="s">
        <v>454</v>
      </c>
      <c r="G338" s="92" t="s">
        <v>711</v>
      </c>
      <c r="H338" s="92" t="s">
        <v>65</v>
      </c>
      <c r="I338" s="91">
        <f t="shared" si="73"/>
        <v>330400</v>
      </c>
      <c r="J338" s="91">
        <f t="shared" si="73"/>
        <v>222873</v>
      </c>
      <c r="K338" s="91">
        <f t="shared" si="73"/>
        <v>107527</v>
      </c>
    </row>
    <row r="339" spans="1:11" ht="24">
      <c r="A339" s="92"/>
      <c r="B339" s="98" t="s">
        <v>465</v>
      </c>
      <c r="C339" s="101"/>
      <c r="D339" s="92" t="s">
        <v>14</v>
      </c>
      <c r="E339" s="92" t="s">
        <v>495</v>
      </c>
      <c r="F339" s="92" t="s">
        <v>454</v>
      </c>
      <c r="G339" s="92" t="s">
        <v>711</v>
      </c>
      <c r="H339" s="92" t="s">
        <v>464</v>
      </c>
      <c r="I339" s="91">
        <f t="shared" si="73"/>
        <v>330400</v>
      </c>
      <c r="J339" s="91">
        <f t="shared" si="73"/>
        <v>222873</v>
      </c>
      <c r="K339" s="91">
        <f t="shared" si="73"/>
        <v>107527</v>
      </c>
    </row>
    <row r="340" spans="1:11" ht="24">
      <c r="A340" s="92"/>
      <c r="B340" s="98" t="s">
        <v>252</v>
      </c>
      <c r="C340" s="101"/>
      <c r="D340" s="92" t="s">
        <v>14</v>
      </c>
      <c r="E340" s="92" t="s">
        <v>495</v>
      </c>
      <c r="F340" s="92" t="s">
        <v>454</v>
      </c>
      <c r="G340" s="92" t="s">
        <v>711</v>
      </c>
      <c r="H340" s="92" t="s">
        <v>496</v>
      </c>
      <c r="I340" s="91">
        <v>330400</v>
      </c>
      <c r="J340" s="91">
        <v>222873</v>
      </c>
      <c r="K340" s="91">
        <f>I340-J340</f>
        <v>107527</v>
      </c>
    </row>
    <row r="341" spans="1:11" ht="36">
      <c r="A341" s="92"/>
      <c r="B341" s="109" t="s">
        <v>688</v>
      </c>
      <c r="C341" s="108"/>
      <c r="D341" s="94" t="s">
        <v>14</v>
      </c>
      <c r="E341" s="94" t="s">
        <v>495</v>
      </c>
      <c r="F341" s="94" t="s">
        <v>454</v>
      </c>
      <c r="G341" s="94" t="s">
        <v>693</v>
      </c>
      <c r="H341" s="94" t="s">
        <v>456</v>
      </c>
      <c r="I341" s="86">
        <f>I342</f>
        <v>3095393.24</v>
      </c>
      <c r="J341" s="86">
        <f>J342</f>
        <v>3095393.24</v>
      </c>
      <c r="K341" s="86">
        <f>K342</f>
        <v>0</v>
      </c>
    </row>
    <row r="342" spans="1:11" ht="25.5" customHeight="1">
      <c r="A342" s="92"/>
      <c r="B342" s="109" t="s">
        <v>691</v>
      </c>
      <c r="C342" s="108"/>
      <c r="D342" s="94" t="s">
        <v>14</v>
      </c>
      <c r="E342" s="94" t="s">
        <v>495</v>
      </c>
      <c r="F342" s="94" t="s">
        <v>454</v>
      </c>
      <c r="G342" s="94" t="s">
        <v>692</v>
      </c>
      <c r="H342" s="94" t="s">
        <v>456</v>
      </c>
      <c r="I342" s="86">
        <f>I343+I349+I353</f>
        <v>3095393.24</v>
      </c>
      <c r="J342" s="86">
        <f>J343+J349+J353</f>
        <v>3095393.24</v>
      </c>
      <c r="K342" s="86">
        <f>K343+K349+K353</f>
        <v>0</v>
      </c>
    </row>
    <row r="343" spans="1:11" ht="25.5" customHeight="1">
      <c r="A343" s="92"/>
      <c r="B343" s="96" t="s">
        <v>467</v>
      </c>
      <c r="C343" s="96"/>
      <c r="D343" s="94" t="s">
        <v>14</v>
      </c>
      <c r="E343" s="94" t="s">
        <v>495</v>
      </c>
      <c r="F343" s="94" t="s">
        <v>454</v>
      </c>
      <c r="G343" s="94" t="s">
        <v>690</v>
      </c>
      <c r="H343" s="94" t="s">
        <v>456</v>
      </c>
      <c r="I343" s="86">
        <f aca="true" t="shared" si="74" ref="I343:K344">I344</f>
        <v>2016193.24</v>
      </c>
      <c r="J343" s="86">
        <f t="shared" si="74"/>
        <v>2016193.24</v>
      </c>
      <c r="K343" s="86">
        <f t="shared" si="74"/>
        <v>0</v>
      </c>
    </row>
    <row r="344" spans="1:11" ht="24">
      <c r="A344" s="92"/>
      <c r="B344" s="96" t="s">
        <v>488</v>
      </c>
      <c r="C344" s="96"/>
      <c r="D344" s="94" t="s">
        <v>14</v>
      </c>
      <c r="E344" s="94" t="s">
        <v>495</v>
      </c>
      <c r="F344" s="94" t="s">
        <v>454</v>
      </c>
      <c r="G344" s="94" t="s">
        <v>689</v>
      </c>
      <c r="H344" s="94" t="s">
        <v>456</v>
      </c>
      <c r="I344" s="86">
        <f t="shared" si="74"/>
        <v>2016193.24</v>
      </c>
      <c r="J344" s="85">
        <f t="shared" si="74"/>
        <v>2016193.24</v>
      </c>
      <c r="K344" s="85">
        <f>I344-J344</f>
        <v>0</v>
      </c>
    </row>
    <row r="345" spans="1:11" ht="24.75" customHeight="1">
      <c r="A345" s="92"/>
      <c r="B345" s="101" t="s">
        <v>317</v>
      </c>
      <c r="C345" s="101"/>
      <c r="D345" s="92" t="s">
        <v>14</v>
      </c>
      <c r="E345" s="92" t="s">
        <v>495</v>
      </c>
      <c r="F345" s="92" t="s">
        <v>454</v>
      </c>
      <c r="G345" s="92" t="s">
        <v>689</v>
      </c>
      <c r="H345" s="92" t="s">
        <v>487</v>
      </c>
      <c r="I345" s="91">
        <f>I346</f>
        <v>2016193.24</v>
      </c>
      <c r="J345" s="90">
        <f>J346</f>
        <v>2016193.24</v>
      </c>
      <c r="K345" s="90">
        <f>I345-J345</f>
        <v>0</v>
      </c>
    </row>
    <row r="346" spans="1:11" ht="12.75">
      <c r="A346" s="92"/>
      <c r="B346" s="95" t="s">
        <v>319</v>
      </c>
      <c r="C346" s="95"/>
      <c r="D346" s="92" t="s">
        <v>14</v>
      </c>
      <c r="E346" s="92" t="s">
        <v>495</v>
      </c>
      <c r="F346" s="92" t="s">
        <v>454</v>
      </c>
      <c r="G346" s="92" t="s">
        <v>689</v>
      </c>
      <c r="H346" s="92" t="s">
        <v>486</v>
      </c>
      <c r="I346" s="91">
        <f>I347+I348</f>
        <v>2016193.24</v>
      </c>
      <c r="J346" s="91">
        <f>J347+J348</f>
        <v>2016193.24</v>
      </c>
      <c r="K346" s="91">
        <f>K347+K348</f>
        <v>0</v>
      </c>
    </row>
    <row r="347" spans="1:11" ht="48">
      <c r="A347" s="92"/>
      <c r="B347" s="104" t="s">
        <v>321</v>
      </c>
      <c r="C347" s="101"/>
      <c r="D347" s="92" t="s">
        <v>14</v>
      </c>
      <c r="E347" s="92" t="s">
        <v>495</v>
      </c>
      <c r="F347" s="92" t="s">
        <v>454</v>
      </c>
      <c r="G347" s="92" t="s">
        <v>689</v>
      </c>
      <c r="H347" s="92" t="s">
        <v>485</v>
      </c>
      <c r="I347" s="91">
        <v>1873000</v>
      </c>
      <c r="J347" s="90">
        <v>1873000</v>
      </c>
      <c r="K347" s="90">
        <f>I347-J347</f>
        <v>0</v>
      </c>
    </row>
    <row r="348" spans="1:11" ht="12.75">
      <c r="A348" s="92"/>
      <c r="B348" s="102" t="s">
        <v>730</v>
      </c>
      <c r="C348" s="101"/>
      <c r="D348" s="92" t="s">
        <v>14</v>
      </c>
      <c r="E348" s="92" t="s">
        <v>495</v>
      </c>
      <c r="F348" s="92" t="s">
        <v>454</v>
      </c>
      <c r="G348" s="92" t="s">
        <v>689</v>
      </c>
      <c r="H348" s="92" t="s">
        <v>728</v>
      </c>
      <c r="I348" s="91">
        <v>143193.24</v>
      </c>
      <c r="J348" s="90">
        <v>143193.24</v>
      </c>
      <c r="K348" s="90">
        <f>I348-J348</f>
        <v>0</v>
      </c>
    </row>
    <row r="349" spans="1:11" ht="24">
      <c r="A349" s="92"/>
      <c r="B349" s="107" t="s">
        <v>729</v>
      </c>
      <c r="C349" s="101"/>
      <c r="D349" s="94" t="s">
        <v>14</v>
      </c>
      <c r="E349" s="94" t="s">
        <v>495</v>
      </c>
      <c r="F349" s="94" t="s">
        <v>454</v>
      </c>
      <c r="G349" s="94" t="s">
        <v>731</v>
      </c>
      <c r="H349" s="94" t="s">
        <v>456</v>
      </c>
      <c r="I349" s="86">
        <f aca="true" t="shared" si="75" ref="I349:K351">I350</f>
        <v>534600</v>
      </c>
      <c r="J349" s="86">
        <f t="shared" si="75"/>
        <v>534600</v>
      </c>
      <c r="K349" s="86">
        <f t="shared" si="75"/>
        <v>0</v>
      </c>
    </row>
    <row r="350" spans="1:11" ht="24">
      <c r="A350" s="92"/>
      <c r="B350" s="101" t="s">
        <v>317</v>
      </c>
      <c r="C350" s="101"/>
      <c r="D350" s="92" t="s">
        <v>14</v>
      </c>
      <c r="E350" s="92" t="s">
        <v>495</v>
      </c>
      <c r="F350" s="92" t="s">
        <v>454</v>
      </c>
      <c r="G350" s="92" t="s">
        <v>731</v>
      </c>
      <c r="H350" s="92" t="s">
        <v>487</v>
      </c>
      <c r="I350" s="91">
        <f t="shared" si="75"/>
        <v>534600</v>
      </c>
      <c r="J350" s="91">
        <f t="shared" si="75"/>
        <v>534600</v>
      </c>
      <c r="K350" s="91">
        <f t="shared" si="75"/>
        <v>0</v>
      </c>
    </row>
    <row r="351" spans="1:11" ht="12.75">
      <c r="A351" s="92"/>
      <c r="B351" s="95" t="s">
        <v>319</v>
      </c>
      <c r="C351" s="101"/>
      <c r="D351" s="92" t="s">
        <v>14</v>
      </c>
      <c r="E351" s="92" t="s">
        <v>495</v>
      </c>
      <c r="F351" s="92" t="s">
        <v>454</v>
      </c>
      <c r="G351" s="92" t="s">
        <v>731</v>
      </c>
      <c r="H351" s="92" t="s">
        <v>486</v>
      </c>
      <c r="I351" s="91">
        <f t="shared" si="75"/>
        <v>534600</v>
      </c>
      <c r="J351" s="91">
        <f t="shared" si="75"/>
        <v>534600</v>
      </c>
      <c r="K351" s="91">
        <f t="shared" si="75"/>
        <v>0</v>
      </c>
    </row>
    <row r="352" spans="1:11" ht="12.75">
      <c r="A352" s="92"/>
      <c r="B352" s="102" t="s">
        <v>730</v>
      </c>
      <c r="C352" s="101"/>
      <c r="D352" s="92" t="s">
        <v>14</v>
      </c>
      <c r="E352" s="92" t="s">
        <v>495</v>
      </c>
      <c r="F352" s="92" t="s">
        <v>454</v>
      </c>
      <c r="G352" s="92" t="s">
        <v>731</v>
      </c>
      <c r="H352" s="92" t="s">
        <v>728</v>
      </c>
      <c r="I352" s="91">
        <v>534600</v>
      </c>
      <c r="J352" s="91">
        <v>534600</v>
      </c>
      <c r="K352" s="90">
        <f>I352-J352</f>
        <v>0</v>
      </c>
    </row>
    <row r="353" spans="1:11" ht="48">
      <c r="A353" s="92"/>
      <c r="B353" s="103" t="s">
        <v>709</v>
      </c>
      <c r="C353" s="101"/>
      <c r="D353" s="94" t="s">
        <v>14</v>
      </c>
      <c r="E353" s="94" t="s">
        <v>495</v>
      </c>
      <c r="F353" s="94" t="s">
        <v>454</v>
      </c>
      <c r="G353" s="94" t="s">
        <v>738</v>
      </c>
      <c r="H353" s="94" t="s">
        <v>456</v>
      </c>
      <c r="I353" s="86">
        <f aca="true" t="shared" si="76" ref="I353:K356">I354</f>
        <v>544600</v>
      </c>
      <c r="J353" s="86">
        <f t="shared" si="76"/>
        <v>544600</v>
      </c>
      <c r="K353" s="86">
        <f t="shared" si="76"/>
        <v>0</v>
      </c>
    </row>
    <row r="354" spans="1:11" ht="48">
      <c r="A354" s="92"/>
      <c r="B354" s="103" t="s">
        <v>733</v>
      </c>
      <c r="C354" s="103"/>
      <c r="D354" s="94" t="s">
        <v>14</v>
      </c>
      <c r="E354" s="94" t="s">
        <v>495</v>
      </c>
      <c r="F354" s="94" t="s">
        <v>454</v>
      </c>
      <c r="G354" s="94" t="s">
        <v>737</v>
      </c>
      <c r="H354" s="94" t="s">
        <v>456</v>
      </c>
      <c r="I354" s="86">
        <f t="shared" si="76"/>
        <v>544600</v>
      </c>
      <c r="J354" s="86">
        <f t="shared" si="76"/>
        <v>544600</v>
      </c>
      <c r="K354" s="86">
        <f t="shared" si="76"/>
        <v>0</v>
      </c>
    </row>
    <row r="355" spans="1:11" ht="24">
      <c r="A355" s="92"/>
      <c r="B355" s="101" t="s">
        <v>317</v>
      </c>
      <c r="C355" s="101"/>
      <c r="D355" s="92" t="s">
        <v>14</v>
      </c>
      <c r="E355" s="92" t="s">
        <v>495</v>
      </c>
      <c r="F355" s="92" t="s">
        <v>454</v>
      </c>
      <c r="G355" s="92" t="s">
        <v>737</v>
      </c>
      <c r="H355" s="92" t="s">
        <v>487</v>
      </c>
      <c r="I355" s="91">
        <f t="shared" si="76"/>
        <v>544600</v>
      </c>
      <c r="J355" s="91">
        <f t="shared" si="76"/>
        <v>544600</v>
      </c>
      <c r="K355" s="91">
        <f t="shared" si="76"/>
        <v>0</v>
      </c>
    </row>
    <row r="356" spans="1:11" ht="12.75">
      <c r="A356" s="92"/>
      <c r="B356" s="95" t="s">
        <v>319</v>
      </c>
      <c r="C356" s="101"/>
      <c r="D356" s="92" t="s">
        <v>14</v>
      </c>
      <c r="E356" s="92" t="s">
        <v>495</v>
      </c>
      <c r="F356" s="92" t="s">
        <v>454</v>
      </c>
      <c r="G356" s="92" t="s">
        <v>737</v>
      </c>
      <c r="H356" s="92" t="s">
        <v>486</v>
      </c>
      <c r="I356" s="91">
        <f t="shared" si="76"/>
        <v>544600</v>
      </c>
      <c r="J356" s="91">
        <f t="shared" si="76"/>
        <v>544600</v>
      </c>
      <c r="K356" s="91">
        <f t="shared" si="76"/>
        <v>0</v>
      </c>
    </row>
    <row r="357" spans="1:11" ht="48">
      <c r="A357" s="92"/>
      <c r="B357" s="104" t="s">
        <v>321</v>
      </c>
      <c r="C357" s="101"/>
      <c r="D357" s="92" t="s">
        <v>14</v>
      </c>
      <c r="E357" s="92" t="s">
        <v>495</v>
      </c>
      <c r="F357" s="92" t="s">
        <v>454</v>
      </c>
      <c r="G357" s="92" t="s">
        <v>737</v>
      </c>
      <c r="H357" s="92" t="s">
        <v>485</v>
      </c>
      <c r="I357" s="91">
        <v>544600</v>
      </c>
      <c r="J357" s="91">
        <v>544600</v>
      </c>
      <c r="K357" s="90">
        <f>I357-J357</f>
        <v>0</v>
      </c>
    </row>
    <row r="358" spans="1:11" ht="12.75">
      <c r="A358" s="92"/>
      <c r="B358" s="97" t="s">
        <v>494</v>
      </c>
      <c r="C358" s="97"/>
      <c r="D358" s="94" t="s">
        <v>14</v>
      </c>
      <c r="E358" s="94" t="s">
        <v>491</v>
      </c>
      <c r="F358" s="94" t="s">
        <v>475</v>
      </c>
      <c r="G358" s="99" t="s">
        <v>619</v>
      </c>
      <c r="H358" s="94" t="s">
        <v>456</v>
      </c>
      <c r="I358" s="86">
        <f aca="true" t="shared" si="77" ref="I358:K359">I359</f>
        <v>232900</v>
      </c>
      <c r="J358" s="86">
        <f t="shared" si="77"/>
        <v>232900</v>
      </c>
      <c r="K358" s="86">
        <f t="shared" si="77"/>
        <v>0</v>
      </c>
    </row>
    <row r="359" spans="1:11" ht="12.75">
      <c r="A359" s="92"/>
      <c r="B359" s="97" t="s">
        <v>379</v>
      </c>
      <c r="C359" s="97"/>
      <c r="D359" s="94" t="s">
        <v>14</v>
      </c>
      <c r="E359" s="94" t="s">
        <v>491</v>
      </c>
      <c r="F359" s="94" t="s">
        <v>454</v>
      </c>
      <c r="G359" s="99" t="s">
        <v>619</v>
      </c>
      <c r="H359" s="94" t="s">
        <v>456</v>
      </c>
      <c r="I359" s="86">
        <f t="shared" si="77"/>
        <v>232900</v>
      </c>
      <c r="J359" s="86">
        <f t="shared" si="77"/>
        <v>232900</v>
      </c>
      <c r="K359" s="86">
        <f t="shared" si="77"/>
        <v>0</v>
      </c>
    </row>
    <row r="360" spans="1:11" ht="24">
      <c r="A360" s="92"/>
      <c r="B360" s="96" t="s">
        <v>460</v>
      </c>
      <c r="C360" s="96"/>
      <c r="D360" s="94" t="s">
        <v>14</v>
      </c>
      <c r="E360" s="94" t="s">
        <v>491</v>
      </c>
      <c r="F360" s="94" t="s">
        <v>454</v>
      </c>
      <c r="G360" s="94" t="s">
        <v>618</v>
      </c>
      <c r="H360" s="94" t="s">
        <v>456</v>
      </c>
      <c r="I360" s="86">
        <f aca="true" t="shared" si="78" ref="I360:J364">I361</f>
        <v>232900</v>
      </c>
      <c r="J360" s="85">
        <f t="shared" si="78"/>
        <v>232900</v>
      </c>
      <c r="K360" s="85">
        <f aca="true" t="shared" si="79" ref="K360:K366">I360-J360</f>
        <v>0</v>
      </c>
    </row>
    <row r="361" spans="1:11" ht="27" customHeight="1">
      <c r="A361" s="92"/>
      <c r="B361" s="96" t="s">
        <v>459</v>
      </c>
      <c r="C361" s="96"/>
      <c r="D361" s="94" t="s">
        <v>14</v>
      </c>
      <c r="E361" s="94" t="s">
        <v>491</v>
      </c>
      <c r="F361" s="94" t="s">
        <v>454</v>
      </c>
      <c r="G361" s="94" t="s">
        <v>617</v>
      </c>
      <c r="H361" s="94" t="s">
        <v>456</v>
      </c>
      <c r="I361" s="86">
        <f t="shared" si="78"/>
        <v>232900</v>
      </c>
      <c r="J361" s="85">
        <f t="shared" si="78"/>
        <v>232900</v>
      </c>
      <c r="K361" s="85">
        <f t="shared" si="79"/>
        <v>0</v>
      </c>
    </row>
    <row r="362" spans="1:11" s="83" customFormat="1" ht="48">
      <c r="A362" s="94"/>
      <c r="B362" s="97" t="s">
        <v>493</v>
      </c>
      <c r="C362" s="97"/>
      <c r="D362" s="94" t="s">
        <v>14</v>
      </c>
      <c r="E362" s="94" t="s">
        <v>491</v>
      </c>
      <c r="F362" s="94" t="s">
        <v>454</v>
      </c>
      <c r="G362" s="94" t="s">
        <v>622</v>
      </c>
      <c r="H362" s="94" t="s">
        <v>456</v>
      </c>
      <c r="I362" s="86">
        <f t="shared" si="78"/>
        <v>232900</v>
      </c>
      <c r="J362" s="85">
        <f t="shared" si="78"/>
        <v>232900</v>
      </c>
      <c r="K362" s="85">
        <f t="shared" si="79"/>
        <v>0</v>
      </c>
    </row>
    <row r="363" spans="1:11" s="83" customFormat="1" ht="48" customHeight="1">
      <c r="A363" s="94"/>
      <c r="B363" s="96" t="s">
        <v>492</v>
      </c>
      <c r="C363" s="96"/>
      <c r="D363" s="94" t="s">
        <v>14</v>
      </c>
      <c r="E363" s="94" t="s">
        <v>491</v>
      </c>
      <c r="F363" s="94" t="s">
        <v>454</v>
      </c>
      <c r="G363" s="94" t="s">
        <v>694</v>
      </c>
      <c r="H363" s="94" t="s">
        <v>456</v>
      </c>
      <c r="I363" s="86">
        <f t="shared" si="78"/>
        <v>232900</v>
      </c>
      <c r="J363" s="85">
        <f t="shared" si="78"/>
        <v>232900</v>
      </c>
      <c r="K363" s="85">
        <f t="shared" si="79"/>
        <v>0</v>
      </c>
    </row>
    <row r="364" spans="1:11" s="83" customFormat="1" ht="12.75">
      <c r="A364" s="94"/>
      <c r="B364" s="93" t="s">
        <v>113</v>
      </c>
      <c r="C364" s="93"/>
      <c r="D364" s="92" t="s">
        <v>14</v>
      </c>
      <c r="E364" s="92" t="s">
        <v>491</v>
      </c>
      <c r="F364" s="92" t="s">
        <v>454</v>
      </c>
      <c r="G364" s="92" t="s">
        <v>694</v>
      </c>
      <c r="H364" s="92" t="s">
        <v>415</v>
      </c>
      <c r="I364" s="91">
        <f t="shared" si="78"/>
        <v>232900</v>
      </c>
      <c r="J364" s="90">
        <f t="shared" si="78"/>
        <v>232900</v>
      </c>
      <c r="K364" s="90">
        <f t="shared" si="79"/>
        <v>0</v>
      </c>
    </row>
    <row r="365" spans="1:11" s="83" customFormat="1" ht="12.75">
      <c r="A365" s="94"/>
      <c r="B365" s="93" t="s">
        <v>58</v>
      </c>
      <c r="C365" s="93"/>
      <c r="D365" s="92" t="s">
        <v>14</v>
      </c>
      <c r="E365" s="92" t="s">
        <v>491</v>
      </c>
      <c r="F365" s="92" t="s">
        <v>454</v>
      </c>
      <c r="G365" s="92" t="s">
        <v>694</v>
      </c>
      <c r="H365" s="92" t="s">
        <v>452</v>
      </c>
      <c r="I365" s="91">
        <v>232900</v>
      </c>
      <c r="J365" s="90">
        <v>232900</v>
      </c>
      <c r="K365" s="90">
        <f t="shared" si="79"/>
        <v>0</v>
      </c>
    </row>
    <row r="366" spans="1:11" ht="12.75">
      <c r="A366" s="92"/>
      <c r="B366" s="97" t="s">
        <v>490</v>
      </c>
      <c r="C366" s="97"/>
      <c r="D366" s="94" t="s">
        <v>14</v>
      </c>
      <c r="E366" s="94" t="s">
        <v>480</v>
      </c>
      <c r="F366" s="94" t="s">
        <v>475</v>
      </c>
      <c r="G366" s="99" t="s">
        <v>619</v>
      </c>
      <c r="H366" s="94" t="s">
        <v>456</v>
      </c>
      <c r="I366" s="86">
        <f aca="true" t="shared" si="80" ref="I366:K369">I367</f>
        <v>478100</v>
      </c>
      <c r="J366" s="85">
        <f t="shared" si="80"/>
        <v>478022.72</v>
      </c>
      <c r="K366" s="85">
        <f t="shared" si="79"/>
        <v>77.28000000002794</v>
      </c>
    </row>
    <row r="367" spans="1:11" ht="12.75">
      <c r="A367" s="92"/>
      <c r="B367" s="97" t="s">
        <v>489</v>
      </c>
      <c r="C367" s="97"/>
      <c r="D367" s="94" t="s">
        <v>14</v>
      </c>
      <c r="E367" s="94" t="s">
        <v>480</v>
      </c>
      <c r="F367" s="94" t="s">
        <v>454</v>
      </c>
      <c r="G367" s="99" t="s">
        <v>619</v>
      </c>
      <c r="H367" s="94" t="s">
        <v>456</v>
      </c>
      <c r="I367" s="86">
        <f t="shared" si="80"/>
        <v>478100</v>
      </c>
      <c r="J367" s="86">
        <f t="shared" si="80"/>
        <v>478022.72</v>
      </c>
      <c r="K367" s="86">
        <f>K368</f>
        <v>77.27999999999884</v>
      </c>
    </row>
    <row r="368" spans="1:11" ht="36">
      <c r="A368" s="92"/>
      <c r="B368" s="97" t="s">
        <v>850</v>
      </c>
      <c r="C368" s="97"/>
      <c r="D368" s="94" t="s">
        <v>14</v>
      </c>
      <c r="E368" s="94" t="s">
        <v>480</v>
      </c>
      <c r="F368" s="94" t="s">
        <v>454</v>
      </c>
      <c r="G368" s="128" t="s">
        <v>686</v>
      </c>
      <c r="H368" s="94" t="s">
        <v>456</v>
      </c>
      <c r="I368" s="86">
        <f>I369</f>
        <v>478100</v>
      </c>
      <c r="J368" s="86">
        <f t="shared" si="80"/>
        <v>478022.72</v>
      </c>
      <c r="K368" s="86">
        <f t="shared" si="80"/>
        <v>77.27999999999884</v>
      </c>
    </row>
    <row r="369" spans="1:11" ht="24">
      <c r="A369" s="92"/>
      <c r="B369" s="97" t="s">
        <v>698</v>
      </c>
      <c r="C369" s="97"/>
      <c r="D369" s="94" t="s">
        <v>14</v>
      </c>
      <c r="E369" s="94" t="s">
        <v>480</v>
      </c>
      <c r="F369" s="94" t="s">
        <v>454</v>
      </c>
      <c r="G369" s="128" t="s">
        <v>699</v>
      </c>
      <c r="H369" s="94" t="s">
        <v>456</v>
      </c>
      <c r="I369" s="86">
        <f>I370</f>
        <v>478100</v>
      </c>
      <c r="J369" s="86">
        <f t="shared" si="80"/>
        <v>478022.72</v>
      </c>
      <c r="K369" s="86">
        <f t="shared" si="80"/>
        <v>77.27999999999884</v>
      </c>
    </row>
    <row r="370" spans="1:11" ht="24">
      <c r="A370" s="92"/>
      <c r="B370" s="106" t="s">
        <v>700</v>
      </c>
      <c r="C370" s="105"/>
      <c r="D370" s="94" t="s">
        <v>14</v>
      </c>
      <c r="E370" s="94" t="s">
        <v>480</v>
      </c>
      <c r="F370" s="94" t="s">
        <v>454</v>
      </c>
      <c r="G370" s="128" t="s">
        <v>697</v>
      </c>
      <c r="H370" s="94" t="s">
        <v>456</v>
      </c>
      <c r="I370" s="86">
        <f>I371+I376</f>
        <v>478100</v>
      </c>
      <c r="J370" s="86">
        <f>J371+J376</f>
        <v>478022.72</v>
      </c>
      <c r="K370" s="86">
        <f>K371+K376</f>
        <v>77.27999999999884</v>
      </c>
    </row>
    <row r="371" spans="1:11" ht="48">
      <c r="A371" s="92"/>
      <c r="B371" s="96" t="s">
        <v>467</v>
      </c>
      <c r="C371" s="96"/>
      <c r="D371" s="94" t="s">
        <v>14</v>
      </c>
      <c r="E371" s="94" t="s">
        <v>480</v>
      </c>
      <c r="F371" s="94" t="s">
        <v>454</v>
      </c>
      <c r="G371" s="128" t="s">
        <v>696</v>
      </c>
      <c r="H371" s="94" t="s">
        <v>456</v>
      </c>
      <c r="I371" s="86">
        <f aca="true" t="shared" si="81" ref="I371:J374">I372</f>
        <v>413100</v>
      </c>
      <c r="J371" s="85">
        <f t="shared" si="81"/>
        <v>413100</v>
      </c>
      <c r="K371" s="85">
        <f>I371-J371</f>
        <v>0</v>
      </c>
    </row>
    <row r="372" spans="1:11" ht="24">
      <c r="A372" s="92"/>
      <c r="B372" s="96" t="s">
        <v>488</v>
      </c>
      <c r="C372" s="96"/>
      <c r="D372" s="94" t="s">
        <v>14</v>
      </c>
      <c r="E372" s="94" t="s">
        <v>480</v>
      </c>
      <c r="F372" s="94" t="s">
        <v>454</v>
      </c>
      <c r="G372" s="128" t="s">
        <v>695</v>
      </c>
      <c r="H372" s="94" t="s">
        <v>456</v>
      </c>
      <c r="I372" s="86">
        <f t="shared" si="81"/>
        <v>413100</v>
      </c>
      <c r="J372" s="85">
        <f t="shared" si="81"/>
        <v>413100</v>
      </c>
      <c r="K372" s="85">
        <f>I372-J372</f>
        <v>0</v>
      </c>
    </row>
    <row r="373" spans="1:11" s="83" customFormat="1" ht="25.5" customHeight="1">
      <c r="A373" s="94"/>
      <c r="B373" s="101" t="s">
        <v>317</v>
      </c>
      <c r="C373" s="101"/>
      <c r="D373" s="92" t="s">
        <v>14</v>
      </c>
      <c r="E373" s="92" t="s">
        <v>480</v>
      </c>
      <c r="F373" s="92" t="s">
        <v>454</v>
      </c>
      <c r="G373" s="100" t="s">
        <v>695</v>
      </c>
      <c r="H373" s="92" t="s">
        <v>487</v>
      </c>
      <c r="I373" s="91">
        <f t="shared" si="81"/>
        <v>413100</v>
      </c>
      <c r="J373" s="90">
        <f t="shared" si="81"/>
        <v>413100</v>
      </c>
      <c r="K373" s="90">
        <f>I373-J373</f>
        <v>0</v>
      </c>
    </row>
    <row r="374" spans="1:11" s="83" customFormat="1" ht="12.75">
      <c r="A374" s="94"/>
      <c r="B374" s="95" t="s">
        <v>319</v>
      </c>
      <c r="C374" s="95"/>
      <c r="D374" s="92" t="s">
        <v>14</v>
      </c>
      <c r="E374" s="92" t="s">
        <v>480</v>
      </c>
      <c r="F374" s="92" t="s">
        <v>454</v>
      </c>
      <c r="G374" s="100" t="s">
        <v>695</v>
      </c>
      <c r="H374" s="92" t="s">
        <v>486</v>
      </c>
      <c r="I374" s="91">
        <f t="shared" si="81"/>
        <v>413100</v>
      </c>
      <c r="J374" s="90">
        <f t="shared" si="81"/>
        <v>413100</v>
      </c>
      <c r="K374" s="90">
        <f>I374-J374</f>
        <v>0</v>
      </c>
    </row>
    <row r="375" spans="1:11" ht="48">
      <c r="A375" s="92"/>
      <c r="B375" s="104" t="s">
        <v>321</v>
      </c>
      <c r="C375" s="101"/>
      <c r="D375" s="92" t="s">
        <v>14</v>
      </c>
      <c r="E375" s="92" t="s">
        <v>480</v>
      </c>
      <c r="F375" s="92" t="s">
        <v>454</v>
      </c>
      <c r="G375" s="100" t="s">
        <v>695</v>
      </c>
      <c r="H375" s="92" t="s">
        <v>485</v>
      </c>
      <c r="I375" s="91">
        <v>413100</v>
      </c>
      <c r="J375" s="90">
        <v>413100</v>
      </c>
      <c r="K375" s="90">
        <f>I375-J375</f>
        <v>0</v>
      </c>
    </row>
    <row r="376" spans="1:11" ht="36">
      <c r="A376" s="92"/>
      <c r="B376" s="103" t="s">
        <v>484</v>
      </c>
      <c r="C376" s="103"/>
      <c r="D376" s="94" t="s">
        <v>14</v>
      </c>
      <c r="E376" s="94" t="s">
        <v>480</v>
      </c>
      <c r="F376" s="94" t="s">
        <v>454</v>
      </c>
      <c r="G376" s="128" t="s">
        <v>702</v>
      </c>
      <c r="H376" s="94" t="s">
        <v>456</v>
      </c>
      <c r="I376" s="86">
        <f aca="true" t="shared" si="82" ref="I376:K379">I377</f>
        <v>65000</v>
      </c>
      <c r="J376" s="86">
        <f t="shared" si="82"/>
        <v>64922.72</v>
      </c>
      <c r="K376" s="86">
        <f t="shared" si="82"/>
        <v>77.27999999999884</v>
      </c>
    </row>
    <row r="377" spans="1:11" ht="12.75">
      <c r="A377" s="94"/>
      <c r="B377" s="103" t="s">
        <v>483</v>
      </c>
      <c r="C377" s="101"/>
      <c r="D377" s="94" t="s">
        <v>14</v>
      </c>
      <c r="E377" s="94" t="s">
        <v>480</v>
      </c>
      <c r="F377" s="94" t="s">
        <v>454</v>
      </c>
      <c r="G377" s="128" t="s">
        <v>701</v>
      </c>
      <c r="H377" s="94" t="s">
        <v>456</v>
      </c>
      <c r="I377" s="86">
        <f t="shared" si="82"/>
        <v>65000</v>
      </c>
      <c r="J377" s="86">
        <f t="shared" si="82"/>
        <v>64922.72</v>
      </c>
      <c r="K377" s="86">
        <f t="shared" si="82"/>
        <v>77.27999999999884</v>
      </c>
    </row>
    <row r="378" spans="1:11" ht="36">
      <c r="A378" s="92"/>
      <c r="B378" s="93" t="s">
        <v>266</v>
      </c>
      <c r="C378" s="101"/>
      <c r="D378" s="92" t="s">
        <v>14</v>
      </c>
      <c r="E378" s="92" t="s">
        <v>480</v>
      </c>
      <c r="F378" s="92" t="s">
        <v>454</v>
      </c>
      <c r="G378" s="100" t="s">
        <v>701</v>
      </c>
      <c r="H378" s="92" t="s">
        <v>482</v>
      </c>
      <c r="I378" s="91">
        <f t="shared" si="82"/>
        <v>65000</v>
      </c>
      <c r="J378" s="91">
        <f t="shared" si="82"/>
        <v>64922.72</v>
      </c>
      <c r="K378" s="91">
        <f t="shared" si="82"/>
        <v>77.27999999999884</v>
      </c>
    </row>
    <row r="379" spans="1:11" ht="29.25" customHeight="1">
      <c r="A379" s="92"/>
      <c r="B379" s="93" t="s">
        <v>501</v>
      </c>
      <c r="C379" s="101"/>
      <c r="D379" s="92" t="s">
        <v>14</v>
      </c>
      <c r="E379" s="92" t="s">
        <v>480</v>
      </c>
      <c r="F379" s="92" t="s">
        <v>454</v>
      </c>
      <c r="G379" s="100" t="s">
        <v>701</v>
      </c>
      <c r="H379" s="92" t="s">
        <v>481</v>
      </c>
      <c r="I379" s="91">
        <f>I380</f>
        <v>65000</v>
      </c>
      <c r="J379" s="91">
        <f t="shared" si="82"/>
        <v>64922.72</v>
      </c>
      <c r="K379" s="91">
        <f t="shared" si="82"/>
        <v>77.27999999999884</v>
      </c>
    </row>
    <row r="380" spans="1:11" ht="36">
      <c r="A380" s="92"/>
      <c r="B380" s="93" t="s">
        <v>270</v>
      </c>
      <c r="C380" s="101"/>
      <c r="D380" s="92" t="s">
        <v>14</v>
      </c>
      <c r="E380" s="92" t="s">
        <v>480</v>
      </c>
      <c r="F380" s="92" t="s">
        <v>454</v>
      </c>
      <c r="G380" s="100" t="s">
        <v>701</v>
      </c>
      <c r="H380" s="92" t="s">
        <v>479</v>
      </c>
      <c r="I380" s="91">
        <v>65000</v>
      </c>
      <c r="J380" s="91">
        <v>64922.72</v>
      </c>
      <c r="K380" s="90">
        <f>I380-J380</f>
        <v>77.27999999999884</v>
      </c>
    </row>
    <row r="381" spans="1:11" ht="24">
      <c r="A381" s="92"/>
      <c r="B381" s="97" t="s">
        <v>755</v>
      </c>
      <c r="C381" s="101"/>
      <c r="D381" s="94" t="s">
        <v>14</v>
      </c>
      <c r="E381" s="94" t="s">
        <v>525</v>
      </c>
      <c r="F381" s="94" t="s">
        <v>475</v>
      </c>
      <c r="G381" s="130" t="s">
        <v>619</v>
      </c>
      <c r="H381" s="94" t="s">
        <v>456</v>
      </c>
      <c r="I381" s="86">
        <f aca="true" t="shared" si="83" ref="I381:K386">I382</f>
        <v>60000</v>
      </c>
      <c r="J381" s="86">
        <f t="shared" si="83"/>
        <v>0</v>
      </c>
      <c r="K381" s="85">
        <f t="shared" si="83"/>
        <v>60000</v>
      </c>
    </row>
    <row r="382" spans="1:11" ht="24">
      <c r="A382" s="92"/>
      <c r="B382" s="97" t="s">
        <v>756</v>
      </c>
      <c r="C382" s="101"/>
      <c r="D382" s="94" t="s">
        <v>14</v>
      </c>
      <c r="E382" s="94" t="s">
        <v>525</v>
      </c>
      <c r="F382" s="94" t="s">
        <v>454</v>
      </c>
      <c r="G382" s="130" t="s">
        <v>619</v>
      </c>
      <c r="H382" s="94" t="s">
        <v>456</v>
      </c>
      <c r="I382" s="86">
        <f t="shared" si="83"/>
        <v>60000</v>
      </c>
      <c r="J382" s="86">
        <f t="shared" si="83"/>
        <v>0</v>
      </c>
      <c r="K382" s="85">
        <f t="shared" si="83"/>
        <v>60000</v>
      </c>
    </row>
    <row r="383" spans="1:11" ht="24">
      <c r="A383" s="92"/>
      <c r="B383" s="97" t="s">
        <v>460</v>
      </c>
      <c r="C383" s="103"/>
      <c r="D383" s="94" t="s">
        <v>14</v>
      </c>
      <c r="E383" s="94" t="s">
        <v>525</v>
      </c>
      <c r="F383" s="94" t="s">
        <v>454</v>
      </c>
      <c r="G383" s="130" t="s">
        <v>618</v>
      </c>
      <c r="H383" s="94" t="s">
        <v>456</v>
      </c>
      <c r="I383" s="86">
        <f t="shared" si="83"/>
        <v>60000</v>
      </c>
      <c r="J383" s="86">
        <f t="shared" si="83"/>
        <v>0</v>
      </c>
      <c r="K383" s="85">
        <f t="shared" si="83"/>
        <v>60000</v>
      </c>
    </row>
    <row r="384" spans="1:11" ht="24">
      <c r="A384" s="92"/>
      <c r="B384" s="97" t="s">
        <v>459</v>
      </c>
      <c r="C384" s="101"/>
      <c r="D384" s="94" t="s">
        <v>14</v>
      </c>
      <c r="E384" s="94" t="s">
        <v>525</v>
      </c>
      <c r="F384" s="94" t="s">
        <v>454</v>
      </c>
      <c r="G384" s="130" t="s">
        <v>617</v>
      </c>
      <c r="H384" s="94" t="s">
        <v>456</v>
      </c>
      <c r="I384" s="86">
        <f t="shared" si="83"/>
        <v>60000</v>
      </c>
      <c r="J384" s="86">
        <f t="shared" si="83"/>
        <v>0</v>
      </c>
      <c r="K384" s="85">
        <f t="shared" si="83"/>
        <v>60000</v>
      </c>
    </row>
    <row r="385" spans="1:11" ht="12.75">
      <c r="A385" s="92"/>
      <c r="B385" s="97" t="s">
        <v>757</v>
      </c>
      <c r="C385" s="103"/>
      <c r="D385" s="94" t="s">
        <v>14</v>
      </c>
      <c r="E385" s="94" t="s">
        <v>525</v>
      </c>
      <c r="F385" s="94" t="s">
        <v>454</v>
      </c>
      <c r="G385" s="130" t="s">
        <v>758</v>
      </c>
      <c r="H385" s="94" t="s">
        <v>456</v>
      </c>
      <c r="I385" s="86">
        <f t="shared" si="83"/>
        <v>60000</v>
      </c>
      <c r="J385" s="86">
        <f t="shared" si="83"/>
        <v>0</v>
      </c>
      <c r="K385" s="85">
        <f t="shared" si="83"/>
        <v>60000</v>
      </c>
    </row>
    <row r="386" spans="1:11" ht="12.75">
      <c r="A386" s="92"/>
      <c r="B386" s="93" t="s">
        <v>759</v>
      </c>
      <c r="C386" s="101"/>
      <c r="D386" s="92" t="s">
        <v>14</v>
      </c>
      <c r="E386" s="92" t="s">
        <v>525</v>
      </c>
      <c r="F386" s="92" t="s">
        <v>454</v>
      </c>
      <c r="G386" s="129" t="s">
        <v>758</v>
      </c>
      <c r="H386" s="92" t="s">
        <v>425</v>
      </c>
      <c r="I386" s="91">
        <f t="shared" si="83"/>
        <v>60000</v>
      </c>
      <c r="J386" s="91">
        <f t="shared" si="83"/>
        <v>0</v>
      </c>
      <c r="K386" s="90">
        <f t="shared" si="83"/>
        <v>60000</v>
      </c>
    </row>
    <row r="387" spans="1:11" ht="12.75">
      <c r="A387" s="92"/>
      <c r="B387" s="93" t="s">
        <v>760</v>
      </c>
      <c r="C387" s="101"/>
      <c r="D387" s="92" t="s">
        <v>14</v>
      </c>
      <c r="E387" s="92" t="s">
        <v>525</v>
      </c>
      <c r="F387" s="92" t="s">
        <v>454</v>
      </c>
      <c r="G387" s="129" t="s">
        <v>758</v>
      </c>
      <c r="H387" s="92" t="s">
        <v>761</v>
      </c>
      <c r="I387" s="91">
        <v>60000</v>
      </c>
      <c r="J387" s="91">
        <v>0</v>
      </c>
      <c r="K387" s="90">
        <f>I387-J387</f>
        <v>60000</v>
      </c>
    </row>
    <row r="388" spans="1:11" ht="36">
      <c r="A388" s="92"/>
      <c r="B388" s="97" t="s">
        <v>477</v>
      </c>
      <c r="C388" s="97"/>
      <c r="D388" s="94" t="s">
        <v>455</v>
      </c>
      <c r="E388" s="94" t="s">
        <v>475</v>
      </c>
      <c r="F388" s="94" t="s">
        <v>475</v>
      </c>
      <c r="G388" s="99" t="s">
        <v>619</v>
      </c>
      <c r="H388" s="94" t="s">
        <v>456</v>
      </c>
      <c r="I388" s="86">
        <f>I389</f>
        <v>1171200</v>
      </c>
      <c r="J388" s="86">
        <f>J389</f>
        <v>1138273.6800000002</v>
      </c>
      <c r="K388" s="86">
        <f>K389</f>
        <v>32926.31999999983</v>
      </c>
    </row>
    <row r="389" spans="1:11" s="176" customFormat="1" ht="24" customHeight="1">
      <c r="A389" s="112" t="s">
        <v>478</v>
      </c>
      <c r="B389" s="107" t="s">
        <v>476</v>
      </c>
      <c r="C389" s="107"/>
      <c r="D389" s="112" t="s">
        <v>455</v>
      </c>
      <c r="E389" s="112" t="s">
        <v>454</v>
      </c>
      <c r="F389" s="112" t="s">
        <v>475</v>
      </c>
      <c r="G389" s="175" t="s">
        <v>619</v>
      </c>
      <c r="H389" s="112" t="s">
        <v>456</v>
      </c>
      <c r="I389" s="114">
        <f>I390+I405+I416</f>
        <v>1171200</v>
      </c>
      <c r="J389" s="114">
        <f>J390+J405+J416</f>
        <v>1138273.6800000002</v>
      </c>
      <c r="K389" s="114">
        <f>K390+K405+K416</f>
        <v>32926.31999999983</v>
      </c>
    </row>
    <row r="390" spans="1:11" s="176" customFormat="1" ht="15.75" customHeight="1">
      <c r="A390" s="112"/>
      <c r="B390" s="107" t="s">
        <v>134</v>
      </c>
      <c r="C390" s="107"/>
      <c r="D390" s="112" t="s">
        <v>455</v>
      </c>
      <c r="E390" s="112" t="s">
        <v>454</v>
      </c>
      <c r="F390" s="112" t="s">
        <v>470</v>
      </c>
      <c r="G390" s="175" t="s">
        <v>619</v>
      </c>
      <c r="H390" s="112" t="s">
        <v>456</v>
      </c>
      <c r="I390" s="114">
        <f>I391</f>
        <v>1134300</v>
      </c>
      <c r="J390" s="114">
        <f>J391</f>
        <v>1120873.6800000002</v>
      </c>
      <c r="K390" s="114">
        <f>K391</f>
        <v>13426.319999999832</v>
      </c>
    </row>
    <row r="391" spans="1:11" s="176" customFormat="1" ht="24">
      <c r="A391" s="111"/>
      <c r="B391" s="178" t="s">
        <v>460</v>
      </c>
      <c r="C391" s="178"/>
      <c r="D391" s="112" t="s">
        <v>455</v>
      </c>
      <c r="E391" s="112" t="s">
        <v>454</v>
      </c>
      <c r="F391" s="112" t="s">
        <v>470</v>
      </c>
      <c r="G391" s="112" t="s">
        <v>618</v>
      </c>
      <c r="H391" s="112" t="s">
        <v>456</v>
      </c>
      <c r="I391" s="114">
        <f aca="true" t="shared" si="84" ref="I391:J395">I392</f>
        <v>1134300</v>
      </c>
      <c r="J391" s="179">
        <f t="shared" si="84"/>
        <v>1120873.6800000002</v>
      </c>
      <c r="K391" s="179">
        <f>I391-J391</f>
        <v>13426.319999999832</v>
      </c>
    </row>
    <row r="392" spans="1:11" s="176" customFormat="1" ht="27" customHeight="1">
      <c r="A392" s="111"/>
      <c r="B392" s="178" t="s">
        <v>459</v>
      </c>
      <c r="C392" s="178"/>
      <c r="D392" s="112" t="s">
        <v>455</v>
      </c>
      <c r="E392" s="112" t="s">
        <v>454</v>
      </c>
      <c r="F392" s="112" t="s">
        <v>470</v>
      </c>
      <c r="G392" s="112" t="s">
        <v>617</v>
      </c>
      <c r="H392" s="112" t="s">
        <v>456</v>
      </c>
      <c r="I392" s="114">
        <f>I393+I399</f>
        <v>1134300</v>
      </c>
      <c r="J392" s="114">
        <f>J393+J399</f>
        <v>1120873.6800000002</v>
      </c>
      <c r="K392" s="114">
        <f>K393+K399</f>
        <v>13426.319999999832</v>
      </c>
    </row>
    <row r="393" spans="1:11" s="176" customFormat="1" ht="48">
      <c r="A393" s="111"/>
      <c r="B393" s="178" t="s">
        <v>467</v>
      </c>
      <c r="C393" s="178"/>
      <c r="D393" s="112" t="s">
        <v>455</v>
      </c>
      <c r="E393" s="112" t="s">
        <v>454</v>
      </c>
      <c r="F393" s="112" t="s">
        <v>470</v>
      </c>
      <c r="G393" s="112" t="s">
        <v>616</v>
      </c>
      <c r="H393" s="112" t="s">
        <v>456</v>
      </c>
      <c r="I393" s="114">
        <f t="shared" si="84"/>
        <v>1134299.98</v>
      </c>
      <c r="J393" s="179">
        <f t="shared" si="84"/>
        <v>1120873.6600000001</v>
      </c>
      <c r="K393" s="179">
        <f>I393-J393</f>
        <v>13426.319999999832</v>
      </c>
    </row>
    <row r="394" spans="1:11" s="176" customFormat="1" ht="12.75">
      <c r="A394" s="111"/>
      <c r="B394" s="107" t="s">
        <v>474</v>
      </c>
      <c r="C394" s="107"/>
      <c r="D394" s="112" t="s">
        <v>455</v>
      </c>
      <c r="E394" s="112" t="s">
        <v>454</v>
      </c>
      <c r="F394" s="112" t="s">
        <v>470</v>
      </c>
      <c r="G394" s="112" t="s">
        <v>703</v>
      </c>
      <c r="H394" s="112" t="s">
        <v>456</v>
      </c>
      <c r="I394" s="114">
        <f t="shared" si="84"/>
        <v>1134299.98</v>
      </c>
      <c r="J394" s="179">
        <f t="shared" si="84"/>
        <v>1120873.6600000001</v>
      </c>
      <c r="K394" s="179">
        <f>I394-J394</f>
        <v>13426.319999999832</v>
      </c>
    </row>
    <row r="395" spans="1:11" s="176" customFormat="1" ht="48">
      <c r="A395" s="111"/>
      <c r="B395" s="102" t="s">
        <v>473</v>
      </c>
      <c r="C395" s="102"/>
      <c r="D395" s="111" t="s">
        <v>455</v>
      </c>
      <c r="E395" s="111" t="s">
        <v>454</v>
      </c>
      <c r="F395" s="111" t="s">
        <v>470</v>
      </c>
      <c r="G395" s="111" t="s">
        <v>703</v>
      </c>
      <c r="H395" s="111" t="s">
        <v>472</v>
      </c>
      <c r="I395" s="113">
        <f t="shared" si="84"/>
        <v>1134299.98</v>
      </c>
      <c r="J395" s="180">
        <f t="shared" si="84"/>
        <v>1120873.6600000001</v>
      </c>
      <c r="K395" s="180">
        <f>I395-J395</f>
        <v>13426.319999999832</v>
      </c>
    </row>
    <row r="396" spans="1:11" s="176" customFormat="1" ht="24">
      <c r="A396" s="111"/>
      <c r="B396" s="102" t="s">
        <v>71</v>
      </c>
      <c r="C396" s="102"/>
      <c r="D396" s="111" t="s">
        <v>455</v>
      </c>
      <c r="E396" s="111" t="s">
        <v>454</v>
      </c>
      <c r="F396" s="111" t="s">
        <v>470</v>
      </c>
      <c r="G396" s="111" t="s">
        <v>703</v>
      </c>
      <c r="H396" s="111" t="s">
        <v>471</v>
      </c>
      <c r="I396" s="113">
        <f>SUM(I397:I398)</f>
        <v>1134299.98</v>
      </c>
      <c r="J396" s="113">
        <f>SUM(J397:J398)</f>
        <v>1120873.6600000001</v>
      </c>
      <c r="K396" s="113">
        <f>SUM(K397:K398)</f>
        <v>13426.319999999949</v>
      </c>
    </row>
    <row r="397" spans="1:11" s="176" customFormat="1" ht="24">
      <c r="A397" s="111"/>
      <c r="B397" s="102" t="s">
        <v>741</v>
      </c>
      <c r="C397" s="102"/>
      <c r="D397" s="111" t="s">
        <v>455</v>
      </c>
      <c r="E397" s="111" t="s">
        <v>454</v>
      </c>
      <c r="F397" s="111" t="s">
        <v>470</v>
      </c>
      <c r="G397" s="111" t="s">
        <v>703</v>
      </c>
      <c r="H397" s="111" t="s">
        <v>469</v>
      </c>
      <c r="I397" s="113">
        <v>860350</v>
      </c>
      <c r="J397" s="180">
        <v>846928.53</v>
      </c>
      <c r="K397" s="180">
        <f>I397-J397</f>
        <v>13421.469999999972</v>
      </c>
    </row>
    <row r="398" spans="1:11" s="176" customFormat="1" ht="36">
      <c r="A398" s="111"/>
      <c r="B398" s="102" t="s">
        <v>742</v>
      </c>
      <c r="C398" s="102"/>
      <c r="D398" s="111" t="s">
        <v>455</v>
      </c>
      <c r="E398" s="111" t="s">
        <v>454</v>
      </c>
      <c r="F398" s="111" t="s">
        <v>470</v>
      </c>
      <c r="G398" s="111" t="s">
        <v>703</v>
      </c>
      <c r="H398" s="111" t="s">
        <v>614</v>
      </c>
      <c r="I398" s="113">
        <v>273949.98</v>
      </c>
      <c r="J398" s="180">
        <v>273945.13</v>
      </c>
      <c r="K398" s="180">
        <f>I398-J398</f>
        <v>4.849999999976717</v>
      </c>
    </row>
    <row r="399" spans="1:11" s="176" customFormat="1" ht="24">
      <c r="A399" s="111"/>
      <c r="B399" s="184" t="s">
        <v>460</v>
      </c>
      <c r="C399" s="178"/>
      <c r="D399" s="112" t="s">
        <v>455</v>
      </c>
      <c r="E399" s="112" t="s">
        <v>454</v>
      </c>
      <c r="F399" s="112" t="s">
        <v>470</v>
      </c>
      <c r="G399" s="112" t="s">
        <v>618</v>
      </c>
      <c r="H399" s="112" t="s">
        <v>456</v>
      </c>
      <c r="I399" s="114">
        <f aca="true" t="shared" si="85" ref="I399:K402">I400</f>
        <v>0.02</v>
      </c>
      <c r="J399" s="114">
        <f t="shared" si="85"/>
        <v>0.02</v>
      </c>
      <c r="K399" s="114">
        <f t="shared" si="85"/>
        <v>0</v>
      </c>
    </row>
    <row r="400" spans="1:11" s="176" customFormat="1" ht="24">
      <c r="A400" s="111"/>
      <c r="B400" s="185" t="s">
        <v>459</v>
      </c>
      <c r="C400" s="178"/>
      <c r="D400" s="112" t="s">
        <v>455</v>
      </c>
      <c r="E400" s="112" t="s">
        <v>454</v>
      </c>
      <c r="F400" s="112" t="s">
        <v>470</v>
      </c>
      <c r="G400" s="112" t="s">
        <v>899</v>
      </c>
      <c r="H400" s="112" t="s">
        <v>456</v>
      </c>
      <c r="I400" s="114">
        <f t="shared" si="85"/>
        <v>0.02</v>
      </c>
      <c r="J400" s="114">
        <f t="shared" si="85"/>
        <v>0.02</v>
      </c>
      <c r="K400" s="114">
        <f t="shared" si="85"/>
        <v>0</v>
      </c>
    </row>
    <row r="401" spans="1:11" s="176" customFormat="1" ht="12.75">
      <c r="A401" s="112"/>
      <c r="B401" s="188" t="s">
        <v>838</v>
      </c>
      <c r="C401" s="107"/>
      <c r="D401" s="112" t="s">
        <v>455</v>
      </c>
      <c r="E401" s="112" t="s">
        <v>454</v>
      </c>
      <c r="F401" s="112" t="s">
        <v>470</v>
      </c>
      <c r="G401" s="175" t="s">
        <v>839</v>
      </c>
      <c r="H401" s="112" t="s">
        <v>456</v>
      </c>
      <c r="I401" s="114">
        <f t="shared" si="85"/>
        <v>0.02</v>
      </c>
      <c r="J401" s="114">
        <f t="shared" si="85"/>
        <v>0.02</v>
      </c>
      <c r="K401" s="114">
        <f t="shared" si="85"/>
        <v>0</v>
      </c>
    </row>
    <row r="402" spans="1:11" s="176" customFormat="1" ht="12.75">
      <c r="A402" s="111"/>
      <c r="B402" s="189" t="s">
        <v>121</v>
      </c>
      <c r="C402" s="102"/>
      <c r="D402" s="111" t="s">
        <v>455</v>
      </c>
      <c r="E402" s="111" t="s">
        <v>454</v>
      </c>
      <c r="F402" s="111" t="s">
        <v>470</v>
      </c>
      <c r="G402" s="205" t="s">
        <v>839</v>
      </c>
      <c r="H402" s="111" t="s">
        <v>527</v>
      </c>
      <c r="I402" s="113">
        <f t="shared" si="85"/>
        <v>0.02</v>
      </c>
      <c r="J402" s="113">
        <f t="shared" si="85"/>
        <v>0.02</v>
      </c>
      <c r="K402" s="113">
        <f t="shared" si="85"/>
        <v>0</v>
      </c>
    </row>
    <row r="403" spans="1:11" s="176" customFormat="1" ht="12.75">
      <c r="A403" s="111"/>
      <c r="B403" s="189" t="s">
        <v>123</v>
      </c>
      <c r="C403" s="102"/>
      <c r="D403" s="111" t="s">
        <v>455</v>
      </c>
      <c r="E403" s="111" t="s">
        <v>454</v>
      </c>
      <c r="F403" s="111" t="s">
        <v>470</v>
      </c>
      <c r="G403" s="205" t="s">
        <v>839</v>
      </c>
      <c r="H403" s="111" t="s">
        <v>526</v>
      </c>
      <c r="I403" s="113">
        <f>I404</f>
        <v>0.02</v>
      </c>
      <c r="J403" s="113">
        <f>J404</f>
        <v>0.02</v>
      </c>
      <c r="K403" s="113">
        <f>I403-J403</f>
        <v>0</v>
      </c>
    </row>
    <row r="404" spans="1:11" s="176" customFormat="1" ht="12.75">
      <c r="A404" s="111"/>
      <c r="B404" s="102" t="s">
        <v>130</v>
      </c>
      <c r="C404" s="102"/>
      <c r="D404" s="111" t="s">
        <v>455</v>
      </c>
      <c r="E404" s="111" t="s">
        <v>454</v>
      </c>
      <c r="F404" s="111" t="s">
        <v>470</v>
      </c>
      <c r="G404" s="205" t="s">
        <v>839</v>
      </c>
      <c r="H404" s="111" t="s">
        <v>532</v>
      </c>
      <c r="I404" s="113">
        <v>0.02</v>
      </c>
      <c r="J404" s="113">
        <v>0.02</v>
      </c>
      <c r="K404" s="113">
        <f>I404-J404</f>
        <v>0</v>
      </c>
    </row>
    <row r="405" spans="1:11" s="176" customFormat="1" ht="48">
      <c r="A405" s="111"/>
      <c r="B405" s="107" t="s">
        <v>468</v>
      </c>
      <c r="C405" s="107"/>
      <c r="D405" s="112" t="s">
        <v>455</v>
      </c>
      <c r="E405" s="112" t="s">
        <v>454</v>
      </c>
      <c r="F405" s="112" t="s">
        <v>462</v>
      </c>
      <c r="G405" s="175" t="s">
        <v>619</v>
      </c>
      <c r="H405" s="112" t="s">
        <v>456</v>
      </c>
      <c r="I405" s="114">
        <f>I406</f>
        <v>19500</v>
      </c>
      <c r="J405" s="114">
        <f>J406</f>
        <v>0</v>
      </c>
      <c r="K405" s="114">
        <f>K406</f>
        <v>19500</v>
      </c>
    </row>
    <row r="406" spans="1:11" s="176" customFormat="1" ht="24">
      <c r="A406" s="111"/>
      <c r="B406" s="178" t="s">
        <v>460</v>
      </c>
      <c r="C406" s="178"/>
      <c r="D406" s="112" t="s">
        <v>455</v>
      </c>
      <c r="E406" s="112" t="s">
        <v>454</v>
      </c>
      <c r="F406" s="112" t="s">
        <v>462</v>
      </c>
      <c r="G406" s="112" t="s">
        <v>618</v>
      </c>
      <c r="H406" s="112" t="s">
        <v>456</v>
      </c>
      <c r="I406" s="114">
        <f aca="true" t="shared" si="86" ref="I406:I414">I407</f>
        <v>19500</v>
      </c>
      <c r="J406" s="179">
        <f aca="true" t="shared" si="87" ref="J406:J414">J407</f>
        <v>0</v>
      </c>
      <c r="K406" s="179">
        <f>I406-J406</f>
        <v>19500</v>
      </c>
    </row>
    <row r="407" spans="1:11" s="176" customFormat="1" ht="25.5" customHeight="1">
      <c r="A407" s="111"/>
      <c r="B407" s="178" t="s">
        <v>459</v>
      </c>
      <c r="C407" s="178"/>
      <c r="D407" s="112" t="s">
        <v>455</v>
      </c>
      <c r="E407" s="112" t="s">
        <v>454</v>
      </c>
      <c r="F407" s="112" t="s">
        <v>462</v>
      </c>
      <c r="G407" s="112" t="s">
        <v>617</v>
      </c>
      <c r="H407" s="112" t="s">
        <v>456</v>
      </c>
      <c r="I407" s="114">
        <f t="shared" si="86"/>
        <v>19500</v>
      </c>
      <c r="J407" s="114">
        <f t="shared" si="87"/>
        <v>0</v>
      </c>
      <c r="K407" s="114">
        <f>K408</f>
        <v>19500</v>
      </c>
    </row>
    <row r="408" spans="1:11" s="176" customFormat="1" ht="48">
      <c r="A408" s="111"/>
      <c r="B408" s="196" t="s">
        <v>467</v>
      </c>
      <c r="C408" s="178"/>
      <c r="D408" s="112" t="s">
        <v>455</v>
      </c>
      <c r="E408" s="112" t="s">
        <v>454</v>
      </c>
      <c r="F408" s="112" t="s">
        <v>462</v>
      </c>
      <c r="G408" s="112" t="s">
        <v>616</v>
      </c>
      <c r="H408" s="112" t="s">
        <v>456</v>
      </c>
      <c r="I408" s="114">
        <f t="shared" si="86"/>
        <v>19500</v>
      </c>
      <c r="J408" s="179">
        <f t="shared" si="87"/>
        <v>0</v>
      </c>
      <c r="K408" s="179">
        <f>I408-J408</f>
        <v>19500</v>
      </c>
    </row>
    <row r="409" spans="1:11" s="176" customFormat="1" ht="12.75">
      <c r="A409" s="111"/>
      <c r="B409" s="196" t="s">
        <v>466</v>
      </c>
      <c r="C409" s="178"/>
      <c r="D409" s="112" t="s">
        <v>455</v>
      </c>
      <c r="E409" s="112" t="s">
        <v>454</v>
      </c>
      <c r="F409" s="112" t="s">
        <v>462</v>
      </c>
      <c r="G409" s="112" t="s">
        <v>620</v>
      </c>
      <c r="H409" s="112" t="s">
        <v>456</v>
      </c>
      <c r="I409" s="114">
        <f>I413+I410</f>
        <v>19500</v>
      </c>
      <c r="J409" s="114">
        <f>J413+J410</f>
        <v>0</v>
      </c>
      <c r="K409" s="114">
        <f>K413+K410</f>
        <v>19500</v>
      </c>
    </row>
    <row r="410" spans="1:11" s="176" customFormat="1" ht="63.75">
      <c r="A410" s="111"/>
      <c r="B410" s="206" t="s">
        <v>519</v>
      </c>
      <c r="C410" s="178"/>
      <c r="D410" s="111" t="s">
        <v>455</v>
      </c>
      <c r="E410" s="111" t="s">
        <v>454</v>
      </c>
      <c r="F410" s="111" t="s">
        <v>462</v>
      </c>
      <c r="G410" s="111" t="s">
        <v>620</v>
      </c>
      <c r="H410" s="111" t="s">
        <v>472</v>
      </c>
      <c r="I410" s="113">
        <f aca="true" t="shared" si="88" ref="I410:K411">I411</f>
        <v>13500</v>
      </c>
      <c r="J410" s="113">
        <f t="shared" si="88"/>
        <v>0</v>
      </c>
      <c r="K410" s="113">
        <f t="shared" si="88"/>
        <v>13500</v>
      </c>
    </row>
    <row r="411" spans="1:11" s="176" customFormat="1" ht="25.5">
      <c r="A411" s="111"/>
      <c r="B411" s="206" t="s">
        <v>71</v>
      </c>
      <c r="C411" s="178"/>
      <c r="D411" s="111" t="s">
        <v>455</v>
      </c>
      <c r="E411" s="111" t="s">
        <v>454</v>
      </c>
      <c r="F411" s="111" t="s">
        <v>462</v>
      </c>
      <c r="G411" s="111" t="s">
        <v>620</v>
      </c>
      <c r="H411" s="111" t="s">
        <v>471</v>
      </c>
      <c r="I411" s="113">
        <f t="shared" si="88"/>
        <v>13500</v>
      </c>
      <c r="J411" s="113">
        <f t="shared" si="88"/>
        <v>0</v>
      </c>
      <c r="K411" s="113">
        <f t="shared" si="88"/>
        <v>13500</v>
      </c>
    </row>
    <row r="412" spans="1:11" s="176" customFormat="1" ht="36">
      <c r="A412" s="111"/>
      <c r="B412" s="102" t="s">
        <v>83</v>
      </c>
      <c r="C412" s="178"/>
      <c r="D412" s="111" t="s">
        <v>455</v>
      </c>
      <c r="E412" s="111" t="s">
        <v>454</v>
      </c>
      <c r="F412" s="111" t="s">
        <v>462</v>
      </c>
      <c r="G412" s="111" t="s">
        <v>620</v>
      </c>
      <c r="H412" s="111" t="s">
        <v>543</v>
      </c>
      <c r="I412" s="113">
        <v>13500</v>
      </c>
      <c r="J412" s="172">
        <v>0</v>
      </c>
      <c r="K412" s="172">
        <f>I412-J412</f>
        <v>13500</v>
      </c>
    </row>
    <row r="413" spans="1:11" s="176" customFormat="1" ht="24">
      <c r="A413" s="111"/>
      <c r="B413" s="207" t="s">
        <v>90</v>
      </c>
      <c r="C413" s="178"/>
      <c r="D413" s="111" t="s">
        <v>455</v>
      </c>
      <c r="E413" s="111" t="s">
        <v>454</v>
      </c>
      <c r="F413" s="111" t="s">
        <v>462</v>
      </c>
      <c r="G413" s="111" t="s">
        <v>620</v>
      </c>
      <c r="H413" s="111" t="s">
        <v>65</v>
      </c>
      <c r="I413" s="113">
        <f t="shared" si="86"/>
        <v>6000</v>
      </c>
      <c r="J413" s="180">
        <f t="shared" si="87"/>
        <v>0</v>
      </c>
      <c r="K413" s="180">
        <f aca="true" t="shared" si="89" ref="K413:K422">I413-J413</f>
        <v>6000</v>
      </c>
    </row>
    <row r="414" spans="1:11" s="176" customFormat="1" ht="24">
      <c r="A414" s="111"/>
      <c r="B414" s="207" t="s">
        <v>465</v>
      </c>
      <c r="C414" s="178"/>
      <c r="D414" s="111" t="s">
        <v>455</v>
      </c>
      <c r="E414" s="111" t="s">
        <v>454</v>
      </c>
      <c r="F414" s="111" t="s">
        <v>462</v>
      </c>
      <c r="G414" s="111" t="s">
        <v>620</v>
      </c>
      <c r="H414" s="111" t="s">
        <v>464</v>
      </c>
      <c r="I414" s="113">
        <f t="shared" si="86"/>
        <v>6000</v>
      </c>
      <c r="J414" s="180">
        <f t="shared" si="87"/>
        <v>0</v>
      </c>
      <c r="K414" s="180">
        <f t="shared" si="89"/>
        <v>6000</v>
      </c>
    </row>
    <row r="415" spans="1:11" s="176" customFormat="1" ht="24">
      <c r="A415" s="111"/>
      <c r="B415" s="208" t="s">
        <v>463</v>
      </c>
      <c r="C415" s="178"/>
      <c r="D415" s="111" t="s">
        <v>455</v>
      </c>
      <c r="E415" s="111" t="s">
        <v>454</v>
      </c>
      <c r="F415" s="111" t="s">
        <v>462</v>
      </c>
      <c r="G415" s="111" t="s">
        <v>620</v>
      </c>
      <c r="H415" s="111" t="s">
        <v>461</v>
      </c>
      <c r="I415" s="113">
        <v>6000</v>
      </c>
      <c r="J415" s="180">
        <v>0</v>
      </c>
      <c r="K415" s="180">
        <f t="shared" si="89"/>
        <v>6000</v>
      </c>
    </row>
    <row r="416" spans="1:11" s="176" customFormat="1" ht="36">
      <c r="A416" s="111"/>
      <c r="B416" s="209" t="s">
        <v>162</v>
      </c>
      <c r="C416" s="178"/>
      <c r="D416" s="112" t="s">
        <v>455</v>
      </c>
      <c r="E416" s="112" t="s">
        <v>454</v>
      </c>
      <c r="F416" s="112" t="s">
        <v>453</v>
      </c>
      <c r="G416" s="112" t="s">
        <v>619</v>
      </c>
      <c r="H416" s="112" t="s">
        <v>456</v>
      </c>
      <c r="I416" s="114">
        <f aca="true" t="shared" si="90" ref="I416:I421">I417</f>
        <v>17400</v>
      </c>
      <c r="J416" s="179">
        <f aca="true" t="shared" si="91" ref="J416:J421">J417</f>
        <v>17400</v>
      </c>
      <c r="K416" s="179">
        <f t="shared" si="89"/>
        <v>0</v>
      </c>
    </row>
    <row r="417" spans="1:11" s="176" customFormat="1" ht="24">
      <c r="A417" s="111"/>
      <c r="B417" s="184" t="s">
        <v>460</v>
      </c>
      <c r="C417" s="178"/>
      <c r="D417" s="112" t="s">
        <v>455</v>
      </c>
      <c r="E417" s="112" t="s">
        <v>454</v>
      </c>
      <c r="F417" s="112" t="s">
        <v>453</v>
      </c>
      <c r="G417" s="112" t="s">
        <v>618</v>
      </c>
      <c r="H417" s="112" t="s">
        <v>456</v>
      </c>
      <c r="I417" s="114">
        <f t="shared" si="90"/>
        <v>17400</v>
      </c>
      <c r="J417" s="179">
        <f t="shared" si="91"/>
        <v>17400</v>
      </c>
      <c r="K417" s="179">
        <f t="shared" si="89"/>
        <v>0</v>
      </c>
    </row>
    <row r="418" spans="1:11" s="176" customFormat="1" ht="24">
      <c r="A418" s="111"/>
      <c r="B418" s="185" t="s">
        <v>459</v>
      </c>
      <c r="C418" s="178"/>
      <c r="D418" s="112" t="s">
        <v>455</v>
      </c>
      <c r="E418" s="112" t="s">
        <v>454</v>
      </c>
      <c r="F418" s="112" t="s">
        <v>453</v>
      </c>
      <c r="G418" s="112" t="s">
        <v>617</v>
      </c>
      <c r="H418" s="112" t="s">
        <v>456</v>
      </c>
      <c r="I418" s="114">
        <f t="shared" si="90"/>
        <v>17400</v>
      </c>
      <c r="J418" s="179">
        <f t="shared" si="91"/>
        <v>17400</v>
      </c>
      <c r="K418" s="179">
        <f t="shared" si="89"/>
        <v>0</v>
      </c>
    </row>
    <row r="419" spans="1:11" s="176" customFormat="1" ht="48">
      <c r="A419" s="111"/>
      <c r="B419" s="107" t="s">
        <v>458</v>
      </c>
      <c r="C419" s="107"/>
      <c r="D419" s="112" t="s">
        <v>455</v>
      </c>
      <c r="E419" s="112" t="s">
        <v>454</v>
      </c>
      <c r="F419" s="112" t="s">
        <v>453</v>
      </c>
      <c r="G419" s="112" t="s">
        <v>622</v>
      </c>
      <c r="H419" s="112" t="s">
        <v>456</v>
      </c>
      <c r="I419" s="114">
        <f t="shared" si="90"/>
        <v>17400</v>
      </c>
      <c r="J419" s="179">
        <f t="shared" si="91"/>
        <v>17400</v>
      </c>
      <c r="K419" s="179">
        <f t="shared" si="89"/>
        <v>0</v>
      </c>
    </row>
    <row r="420" spans="1:11" s="176" customFormat="1" ht="49.5" customHeight="1">
      <c r="A420" s="111"/>
      <c r="B420" s="178" t="s">
        <v>457</v>
      </c>
      <c r="C420" s="178"/>
      <c r="D420" s="112" t="s">
        <v>455</v>
      </c>
      <c r="E420" s="112" t="s">
        <v>454</v>
      </c>
      <c r="F420" s="112" t="s">
        <v>453</v>
      </c>
      <c r="G420" s="112" t="s">
        <v>704</v>
      </c>
      <c r="H420" s="112" t="s">
        <v>456</v>
      </c>
      <c r="I420" s="114">
        <f t="shared" si="90"/>
        <v>17400</v>
      </c>
      <c r="J420" s="179">
        <f t="shared" si="91"/>
        <v>17400</v>
      </c>
      <c r="K420" s="179">
        <f t="shared" si="89"/>
        <v>0</v>
      </c>
    </row>
    <row r="421" spans="1:11" s="176" customFormat="1" ht="12.75">
      <c r="A421" s="111"/>
      <c r="B421" s="210" t="s">
        <v>113</v>
      </c>
      <c r="C421" s="210"/>
      <c r="D421" s="111" t="s">
        <v>455</v>
      </c>
      <c r="E421" s="111" t="s">
        <v>454</v>
      </c>
      <c r="F421" s="111" t="s">
        <v>453</v>
      </c>
      <c r="G421" s="111" t="s">
        <v>704</v>
      </c>
      <c r="H421" s="111" t="s">
        <v>415</v>
      </c>
      <c r="I421" s="113">
        <f t="shared" si="90"/>
        <v>17400</v>
      </c>
      <c r="J421" s="180">
        <f t="shared" si="91"/>
        <v>17400</v>
      </c>
      <c r="K421" s="180">
        <f t="shared" si="89"/>
        <v>0</v>
      </c>
    </row>
    <row r="422" spans="1:11" s="176" customFormat="1" ht="12.75">
      <c r="A422" s="111"/>
      <c r="B422" s="211" t="s">
        <v>58</v>
      </c>
      <c r="C422" s="211"/>
      <c r="D422" s="111" t="s">
        <v>455</v>
      </c>
      <c r="E422" s="111" t="s">
        <v>454</v>
      </c>
      <c r="F422" s="111" t="s">
        <v>453</v>
      </c>
      <c r="G422" s="111" t="s">
        <v>704</v>
      </c>
      <c r="H422" s="111" t="s">
        <v>452</v>
      </c>
      <c r="I422" s="113">
        <v>17400</v>
      </c>
      <c r="J422" s="180">
        <v>17400</v>
      </c>
      <c r="K422" s="180">
        <f t="shared" si="89"/>
        <v>0</v>
      </c>
    </row>
    <row r="423" spans="1:11" s="83" customFormat="1" ht="25.5">
      <c r="A423" s="94"/>
      <c r="B423" s="89" t="s">
        <v>451</v>
      </c>
      <c r="C423" s="88" t="s">
        <v>409</v>
      </c>
      <c r="D423" s="256" t="s">
        <v>829</v>
      </c>
      <c r="E423" s="257"/>
      <c r="F423" s="257"/>
      <c r="G423" s="257"/>
      <c r="H423" s="258"/>
      <c r="I423" s="86">
        <f>Доходы!D19-'Расходы '!I6</f>
        <v>12327474.61</v>
      </c>
      <c r="J423" s="85">
        <f>Доходы!E19-'Расходы '!J6</f>
        <v>32487413.87099999</v>
      </c>
      <c r="K423" s="84" t="s">
        <v>450</v>
      </c>
    </row>
    <row r="424" spans="1:11" s="83" customFormat="1" ht="25.5" customHeight="1">
      <c r="A424" s="87"/>
      <c r="B424" s="78"/>
      <c r="C424" s="78"/>
      <c r="D424" s="77"/>
      <c r="E424" s="77"/>
      <c r="F424" s="77"/>
      <c r="G424" s="77"/>
      <c r="H424" s="77"/>
      <c r="I424" s="76"/>
      <c r="J424" s="73"/>
      <c r="K424" s="72"/>
    </row>
    <row r="425" spans="1:10" ht="12.75">
      <c r="A425" s="80"/>
      <c r="B425" s="81"/>
      <c r="C425" s="81"/>
      <c r="D425" s="80"/>
      <c r="E425" s="80"/>
      <c r="F425" s="80"/>
      <c r="G425" s="80"/>
      <c r="H425" s="80"/>
      <c r="I425" s="79"/>
      <c r="J425" s="73"/>
    </row>
    <row r="426" spans="1:10" ht="12.75">
      <c r="A426" s="80"/>
      <c r="B426" s="78"/>
      <c r="C426" s="78"/>
      <c r="D426" s="77"/>
      <c r="E426" s="77"/>
      <c r="F426" s="77"/>
      <c r="G426" s="77"/>
      <c r="H426" s="77"/>
      <c r="I426" s="76"/>
      <c r="J426" s="75"/>
    </row>
    <row r="427" spans="1:10" ht="12.75">
      <c r="A427" s="77"/>
      <c r="B427" s="82"/>
      <c r="C427" s="82"/>
      <c r="D427" s="77"/>
      <c r="E427" s="77"/>
      <c r="F427" s="77"/>
      <c r="G427" s="77"/>
      <c r="H427" s="77"/>
      <c r="I427" s="76"/>
      <c r="J427" s="75"/>
    </row>
    <row r="428" spans="1:10" ht="118.5" customHeight="1">
      <c r="A428" s="77"/>
      <c r="B428" s="81"/>
      <c r="C428" s="81"/>
      <c r="D428" s="80"/>
      <c r="E428" s="80"/>
      <c r="F428" s="80"/>
      <c r="G428" s="80"/>
      <c r="H428" s="80"/>
      <c r="I428" s="79"/>
      <c r="J428" s="75"/>
    </row>
    <row r="429" spans="1:10" ht="12.75">
      <c r="A429" s="77"/>
      <c r="B429" s="78"/>
      <c r="C429" s="78"/>
      <c r="D429" s="77"/>
      <c r="E429" s="77"/>
      <c r="F429" s="77"/>
      <c r="G429" s="77"/>
      <c r="H429" s="77"/>
      <c r="I429" s="76"/>
      <c r="J429" s="75"/>
    </row>
    <row r="430" spans="1:10" ht="12.75">
      <c r="A430" s="77"/>
      <c r="B430" s="73"/>
      <c r="C430" s="73"/>
      <c r="D430" s="73"/>
      <c r="E430" s="73"/>
      <c r="F430" s="73"/>
      <c r="G430" s="73"/>
      <c r="H430" s="73"/>
      <c r="I430" s="73"/>
      <c r="J430" s="73"/>
    </row>
    <row r="431" spans="1:10" ht="12.75">
      <c r="A431" s="73"/>
      <c r="B431" s="73"/>
      <c r="C431" s="73"/>
      <c r="D431" s="73"/>
      <c r="E431" s="73"/>
      <c r="F431" s="73"/>
      <c r="G431" s="73"/>
      <c r="H431" s="73"/>
      <c r="I431" s="74"/>
      <c r="J431" s="73"/>
    </row>
    <row r="432" spans="1:10" ht="12.75">
      <c r="A432" s="73"/>
      <c r="B432" s="73"/>
      <c r="C432" s="73"/>
      <c r="D432" s="73"/>
      <c r="E432" s="73"/>
      <c r="F432" s="73"/>
      <c r="G432" s="73"/>
      <c r="H432" s="73"/>
      <c r="I432" s="74"/>
      <c r="J432" s="73"/>
    </row>
    <row r="433" spans="1:10" ht="48.75" customHeight="1">
      <c r="A433" s="73"/>
      <c r="B433" s="73"/>
      <c r="C433" s="73"/>
      <c r="D433" s="73"/>
      <c r="E433" s="73"/>
      <c r="F433" s="73"/>
      <c r="G433" s="73"/>
      <c r="H433" s="73"/>
      <c r="I433" s="73"/>
      <c r="J433" s="73"/>
    </row>
    <row r="434" spans="1:10" ht="12.75">
      <c r="A434" s="73"/>
      <c r="B434" s="73"/>
      <c r="C434" s="73"/>
      <c r="D434" s="73"/>
      <c r="E434" s="73"/>
      <c r="F434" s="73"/>
      <c r="G434" s="73"/>
      <c r="H434" s="73"/>
      <c r="I434" s="73"/>
      <c r="J434" s="73"/>
    </row>
    <row r="435" spans="1:10" ht="12.75">
      <c r="A435" s="73"/>
      <c r="B435" s="73"/>
      <c r="C435" s="73"/>
      <c r="D435" s="73"/>
      <c r="E435" s="73"/>
      <c r="F435" s="73"/>
      <c r="G435" s="73"/>
      <c r="H435" s="73"/>
      <c r="I435" s="73"/>
      <c r="J435" s="73"/>
    </row>
    <row r="436" spans="1:10" ht="12.75">
      <c r="A436" s="73"/>
      <c r="B436" s="73"/>
      <c r="C436" s="73"/>
      <c r="D436" s="73"/>
      <c r="E436" s="73"/>
      <c r="F436" s="73"/>
      <c r="G436" s="73"/>
      <c r="H436" s="73"/>
      <c r="I436" s="73"/>
      <c r="J436" s="73"/>
    </row>
    <row r="437" spans="1:10" ht="12.75">
      <c r="A437" s="73"/>
      <c r="B437" s="73"/>
      <c r="C437" s="73"/>
      <c r="D437" s="73"/>
      <c r="E437" s="73"/>
      <c r="F437" s="73"/>
      <c r="G437" s="73"/>
      <c r="H437" s="73"/>
      <c r="I437" s="73"/>
      <c r="J437" s="73"/>
    </row>
    <row r="438" spans="1:10" ht="12.75">
      <c r="A438" s="73"/>
      <c r="B438" s="73"/>
      <c r="C438" s="73"/>
      <c r="D438" s="73"/>
      <c r="E438" s="73"/>
      <c r="F438" s="73"/>
      <c r="G438" s="73"/>
      <c r="H438" s="73"/>
      <c r="I438" s="73"/>
      <c r="J438" s="73"/>
    </row>
    <row r="439" spans="1:10" ht="12.75">
      <c r="A439" s="73"/>
      <c r="B439" s="73"/>
      <c r="C439" s="73"/>
      <c r="D439" s="73"/>
      <c r="E439" s="73"/>
      <c r="F439" s="73"/>
      <c r="G439" s="73"/>
      <c r="H439" s="73"/>
      <c r="I439" s="73"/>
      <c r="J439" s="73"/>
    </row>
    <row r="440" spans="1:10" ht="12.75">
      <c r="A440" s="73"/>
      <c r="B440" s="73"/>
      <c r="C440" s="73"/>
      <c r="D440" s="73"/>
      <c r="E440" s="73"/>
      <c r="F440" s="73"/>
      <c r="G440" s="73"/>
      <c r="H440" s="73"/>
      <c r="I440" s="73"/>
      <c r="J440" s="73"/>
    </row>
    <row r="441" spans="1:10" ht="12.75">
      <c r="A441" s="73"/>
      <c r="B441" s="73"/>
      <c r="C441" s="73"/>
      <c r="D441" s="73"/>
      <c r="E441" s="73"/>
      <c r="F441" s="73"/>
      <c r="G441" s="73"/>
      <c r="H441" s="73"/>
      <c r="I441" s="73"/>
      <c r="J441" s="73"/>
    </row>
    <row r="442" spans="1:10" ht="12.75">
      <c r="A442" s="73"/>
      <c r="B442" s="73"/>
      <c r="C442" s="73"/>
      <c r="D442" s="73"/>
      <c r="E442" s="73"/>
      <c r="F442" s="73"/>
      <c r="G442" s="73"/>
      <c r="H442" s="73"/>
      <c r="I442" s="73"/>
      <c r="J442" s="73"/>
    </row>
    <row r="443" spans="1:10" ht="12.75">
      <c r="A443" s="73"/>
      <c r="B443" s="73"/>
      <c r="C443" s="73"/>
      <c r="D443" s="73"/>
      <c r="E443" s="73"/>
      <c r="F443" s="73"/>
      <c r="G443" s="73"/>
      <c r="H443" s="73"/>
      <c r="I443" s="73"/>
      <c r="J443" s="73"/>
    </row>
    <row r="444" spans="1:10" ht="12.75">
      <c r="A444" s="73"/>
      <c r="B444" s="73"/>
      <c r="C444" s="73"/>
      <c r="D444" s="73"/>
      <c r="E444" s="73"/>
      <c r="F444" s="73"/>
      <c r="G444" s="73"/>
      <c r="H444" s="73"/>
      <c r="I444" s="73"/>
      <c r="J444" s="73"/>
    </row>
    <row r="445" spans="1:10" ht="12.75">
      <c r="A445" s="73"/>
      <c r="B445" s="73"/>
      <c r="C445" s="73"/>
      <c r="D445" s="73"/>
      <c r="E445" s="73"/>
      <c r="F445" s="73"/>
      <c r="G445" s="73"/>
      <c r="H445" s="73"/>
      <c r="I445" s="73"/>
      <c r="J445" s="73"/>
    </row>
    <row r="446" spans="1:10" ht="12.75">
      <c r="A446" s="73"/>
      <c r="B446" s="73"/>
      <c r="C446" s="73"/>
      <c r="D446" s="73"/>
      <c r="E446" s="73"/>
      <c r="F446" s="73"/>
      <c r="G446" s="73"/>
      <c r="H446" s="73"/>
      <c r="I446" s="73"/>
      <c r="J446" s="73"/>
    </row>
    <row r="447" spans="1:10" ht="12.75">
      <c r="A447" s="73"/>
      <c r="B447" s="73"/>
      <c r="C447" s="73"/>
      <c r="D447" s="73"/>
      <c r="E447" s="73"/>
      <c r="F447" s="73"/>
      <c r="G447" s="73"/>
      <c r="H447" s="73"/>
      <c r="I447" s="73"/>
      <c r="J447" s="73"/>
    </row>
    <row r="448" ht="12.75">
      <c r="A448" s="73"/>
    </row>
  </sheetData>
  <sheetProtection/>
  <mergeCells count="11">
    <mergeCell ref="J4:J5"/>
    <mergeCell ref="D423:H423"/>
    <mergeCell ref="A2:K2"/>
    <mergeCell ref="D6:H6"/>
    <mergeCell ref="K4:K5"/>
    <mergeCell ref="H3:I3"/>
    <mergeCell ref="A4:A5"/>
    <mergeCell ref="B4:B5"/>
    <mergeCell ref="I4:I5"/>
    <mergeCell ref="C4:C5"/>
    <mergeCell ref="D4:H5"/>
  </mergeCells>
  <printOptions/>
  <pageMargins left="0.47" right="0.24" top="0.11811023622047245" bottom="0.07874015748031496" header="0.15748031496062992" footer="0.15748031496062992"/>
  <pageSetup fitToHeight="12" fitToWidth="1" horizontalDpi="600" verticalDpi="600" orientation="portrait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F38"/>
  <sheetViews>
    <sheetView zoomScalePageLayoutView="0" workbookViewId="0" topLeftCell="A14">
      <selection activeCell="A2" sqref="A2:DF37"/>
    </sheetView>
  </sheetViews>
  <sheetFormatPr defaultColWidth="9.140625" defaultRowHeight="12.75"/>
  <cols>
    <col min="1" max="1" width="2.57421875" style="123" customWidth="1"/>
    <col min="2" max="3" width="3.140625" style="123" customWidth="1"/>
    <col min="4" max="27" width="0.85546875" style="123" customWidth="1"/>
    <col min="28" max="28" width="6.28125" style="123" customWidth="1"/>
    <col min="29" max="33" width="0.85546875" style="123" customWidth="1"/>
    <col min="34" max="34" width="0.85546875" style="123" hidden="1" customWidth="1"/>
    <col min="35" max="35" width="0.85546875" style="123" customWidth="1"/>
    <col min="36" max="36" width="1.1484375" style="123" customWidth="1"/>
    <col min="37" max="37" width="1.28515625" style="123" customWidth="1"/>
    <col min="38" max="38" width="0.9921875" style="123" customWidth="1"/>
    <col min="39" max="40" width="1.1484375" style="123" customWidth="1"/>
    <col min="41" max="43" width="0.85546875" style="123" customWidth="1"/>
    <col min="44" max="45" width="0.13671875" style="123" customWidth="1"/>
    <col min="46" max="47" width="0.85546875" style="123" hidden="1" customWidth="1"/>
    <col min="48" max="48" width="11.421875" style="123" customWidth="1"/>
    <col min="49" max="49" width="0.85546875" style="123" customWidth="1"/>
    <col min="50" max="51" width="0.85546875" style="123" hidden="1" customWidth="1"/>
    <col min="52" max="63" width="0.85546875" style="123" customWidth="1"/>
    <col min="64" max="64" width="0.71875" style="123" customWidth="1"/>
    <col min="65" max="65" width="3.140625" style="123" customWidth="1"/>
    <col min="66" max="66" width="0.85546875" style="123" hidden="1" customWidth="1"/>
    <col min="67" max="67" width="0.42578125" style="123" hidden="1" customWidth="1"/>
    <col min="68" max="69" width="0.85546875" style="123" hidden="1" customWidth="1"/>
    <col min="70" max="70" width="0.2890625" style="123" hidden="1" customWidth="1"/>
    <col min="71" max="74" width="0.85546875" style="123" hidden="1" customWidth="1"/>
    <col min="75" max="87" width="0.85546875" style="123" customWidth="1"/>
    <col min="88" max="91" width="0.85546875" style="123" hidden="1" customWidth="1"/>
    <col min="92" max="92" width="3.00390625" style="123" customWidth="1"/>
    <col min="93" max="106" width="0.85546875" style="123" customWidth="1"/>
    <col min="107" max="107" width="8.140625" style="123" customWidth="1"/>
    <col min="108" max="108" width="0.2890625" style="123" hidden="1" customWidth="1"/>
    <col min="109" max="109" width="14.8515625" style="122" hidden="1" customWidth="1"/>
    <col min="110" max="110" width="2.421875" style="122" hidden="1" customWidth="1"/>
    <col min="111" max="16384" width="9.140625" style="122" customWidth="1"/>
  </cols>
  <sheetData>
    <row r="1" spans="109:110" ht="12.75">
      <c r="DE1" s="123"/>
      <c r="DF1" s="127" t="s">
        <v>597</v>
      </c>
    </row>
    <row r="2" spans="1:110" ht="12.75">
      <c r="A2" s="324" t="s">
        <v>596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  <c r="T2" s="324"/>
      <c r="U2" s="324"/>
      <c r="V2" s="324"/>
      <c r="W2" s="324"/>
      <c r="X2" s="324"/>
      <c r="Y2" s="324"/>
      <c r="Z2" s="324"/>
      <c r="AA2" s="324"/>
      <c r="AB2" s="324"/>
      <c r="AC2" s="324"/>
      <c r="AD2" s="324"/>
      <c r="AE2" s="324"/>
      <c r="AF2" s="324"/>
      <c r="AG2" s="324"/>
      <c r="AH2" s="324"/>
      <c r="AI2" s="324"/>
      <c r="AJ2" s="324"/>
      <c r="AK2" s="324"/>
      <c r="AL2" s="324"/>
      <c r="AM2" s="324"/>
      <c r="AN2" s="324"/>
      <c r="AO2" s="324"/>
      <c r="AP2" s="324"/>
      <c r="AQ2" s="324"/>
      <c r="AR2" s="324"/>
      <c r="AS2" s="324"/>
      <c r="AT2" s="324"/>
      <c r="AU2" s="324"/>
      <c r="AV2" s="324"/>
      <c r="AW2" s="324"/>
      <c r="AX2" s="324"/>
      <c r="AY2" s="324"/>
      <c r="AZ2" s="324"/>
      <c r="BA2" s="324"/>
      <c r="BB2" s="324"/>
      <c r="BC2" s="324"/>
      <c r="BD2" s="324"/>
      <c r="BE2" s="324"/>
      <c r="BF2" s="324"/>
      <c r="BG2" s="324"/>
      <c r="BH2" s="324"/>
      <c r="BI2" s="324"/>
      <c r="BJ2" s="324"/>
      <c r="BK2" s="324"/>
      <c r="BL2" s="324"/>
      <c r="BM2" s="324"/>
      <c r="BN2" s="324"/>
      <c r="BO2" s="324"/>
      <c r="BP2" s="324"/>
      <c r="BQ2" s="324"/>
      <c r="BR2" s="324"/>
      <c r="BS2" s="324"/>
      <c r="BT2" s="324"/>
      <c r="BU2" s="324"/>
      <c r="BV2" s="324"/>
      <c r="BW2" s="324"/>
      <c r="BX2" s="324"/>
      <c r="BY2" s="324"/>
      <c r="BZ2" s="324"/>
      <c r="CA2" s="324"/>
      <c r="CB2" s="324"/>
      <c r="CC2" s="324"/>
      <c r="CD2" s="324"/>
      <c r="CE2" s="324"/>
      <c r="CF2" s="324"/>
      <c r="CG2" s="324"/>
      <c r="CH2" s="324"/>
      <c r="CI2" s="324"/>
      <c r="CJ2" s="324"/>
      <c r="CK2" s="324"/>
      <c r="CL2" s="324"/>
      <c r="CM2" s="324"/>
      <c r="CN2" s="324"/>
      <c r="CO2" s="324"/>
      <c r="CP2" s="324"/>
      <c r="CQ2" s="324"/>
      <c r="CR2" s="324"/>
      <c r="CS2" s="324"/>
      <c r="CT2" s="324"/>
      <c r="CU2" s="324"/>
      <c r="CV2" s="324"/>
      <c r="CW2" s="324"/>
      <c r="CX2" s="324"/>
      <c r="CY2" s="324"/>
      <c r="CZ2" s="324"/>
      <c r="DA2" s="324"/>
      <c r="DB2" s="324"/>
      <c r="DC2" s="324"/>
      <c r="DD2" s="324"/>
      <c r="DE2" s="324"/>
      <c r="DF2" s="324"/>
    </row>
    <row r="3" spans="1:110" ht="39" customHeight="1">
      <c r="A3" s="325" t="s">
        <v>595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 t="s">
        <v>594</v>
      </c>
      <c r="AD3" s="326"/>
      <c r="AE3" s="326"/>
      <c r="AF3" s="326"/>
      <c r="AG3" s="326"/>
      <c r="AH3" s="326"/>
      <c r="AI3" s="326" t="s">
        <v>593</v>
      </c>
      <c r="AJ3" s="326"/>
      <c r="AK3" s="326"/>
      <c r="AL3" s="326"/>
      <c r="AM3" s="326"/>
      <c r="AN3" s="326"/>
      <c r="AO3" s="326"/>
      <c r="AP3" s="326"/>
      <c r="AQ3" s="326"/>
      <c r="AR3" s="326"/>
      <c r="AS3" s="326"/>
      <c r="AT3" s="326"/>
      <c r="AU3" s="326"/>
      <c r="AV3" s="326"/>
      <c r="AW3" s="326"/>
      <c r="AX3" s="326"/>
      <c r="AY3" s="326"/>
      <c r="AZ3" s="326" t="s">
        <v>592</v>
      </c>
      <c r="BA3" s="326"/>
      <c r="BB3" s="326"/>
      <c r="BC3" s="326"/>
      <c r="BD3" s="326"/>
      <c r="BE3" s="326"/>
      <c r="BF3" s="326"/>
      <c r="BG3" s="326"/>
      <c r="BH3" s="326"/>
      <c r="BI3" s="326"/>
      <c r="BJ3" s="326"/>
      <c r="BK3" s="326"/>
      <c r="BL3" s="326"/>
      <c r="BM3" s="326"/>
      <c r="BN3" s="326"/>
      <c r="BO3" s="326"/>
      <c r="BP3" s="326"/>
      <c r="BQ3" s="326"/>
      <c r="BR3" s="326"/>
      <c r="BS3" s="326"/>
      <c r="BT3" s="326"/>
      <c r="BU3" s="326"/>
      <c r="BV3" s="326"/>
      <c r="BW3" s="326" t="s">
        <v>20</v>
      </c>
      <c r="BX3" s="326"/>
      <c r="BY3" s="326"/>
      <c r="BZ3" s="326"/>
      <c r="CA3" s="326"/>
      <c r="CB3" s="326"/>
      <c r="CC3" s="326"/>
      <c r="CD3" s="326"/>
      <c r="CE3" s="326"/>
      <c r="CF3" s="326"/>
      <c r="CG3" s="326"/>
      <c r="CH3" s="326"/>
      <c r="CI3" s="326"/>
      <c r="CJ3" s="326"/>
      <c r="CK3" s="326"/>
      <c r="CL3" s="326"/>
      <c r="CM3" s="326"/>
      <c r="CN3" s="326"/>
      <c r="CO3" s="326" t="s">
        <v>21</v>
      </c>
      <c r="CP3" s="326"/>
      <c r="CQ3" s="326"/>
      <c r="CR3" s="326"/>
      <c r="CS3" s="326"/>
      <c r="CT3" s="326"/>
      <c r="CU3" s="326"/>
      <c r="CV3" s="326"/>
      <c r="CW3" s="326"/>
      <c r="CX3" s="326"/>
      <c r="CY3" s="326"/>
      <c r="CZ3" s="326"/>
      <c r="DA3" s="326"/>
      <c r="DB3" s="326"/>
      <c r="DC3" s="326"/>
      <c r="DD3" s="326"/>
      <c r="DE3" s="326"/>
      <c r="DF3" s="326"/>
    </row>
    <row r="4" spans="1:110" ht="13.5" thickBot="1">
      <c r="A4" s="321">
        <v>1</v>
      </c>
      <c r="B4" s="322"/>
      <c r="C4" s="322"/>
      <c r="D4" s="322"/>
      <c r="E4" s="322"/>
      <c r="F4" s="322"/>
      <c r="G4" s="322"/>
      <c r="H4" s="322"/>
      <c r="I4" s="322"/>
      <c r="J4" s="322"/>
      <c r="K4" s="322"/>
      <c r="L4" s="322"/>
      <c r="M4" s="322"/>
      <c r="N4" s="322"/>
      <c r="O4" s="322"/>
      <c r="P4" s="322"/>
      <c r="Q4" s="322"/>
      <c r="R4" s="322"/>
      <c r="S4" s="322"/>
      <c r="T4" s="322"/>
      <c r="U4" s="322"/>
      <c r="V4" s="322"/>
      <c r="W4" s="322"/>
      <c r="X4" s="322"/>
      <c r="Y4" s="322"/>
      <c r="Z4" s="322"/>
      <c r="AA4" s="322"/>
      <c r="AB4" s="322"/>
      <c r="AC4" s="323">
        <v>2</v>
      </c>
      <c r="AD4" s="323"/>
      <c r="AE4" s="323"/>
      <c r="AF4" s="323"/>
      <c r="AG4" s="323"/>
      <c r="AH4" s="323"/>
      <c r="AI4" s="323">
        <v>3</v>
      </c>
      <c r="AJ4" s="323"/>
      <c r="AK4" s="323"/>
      <c r="AL4" s="323"/>
      <c r="AM4" s="323"/>
      <c r="AN4" s="323"/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>
        <v>4</v>
      </c>
      <c r="BA4" s="323"/>
      <c r="BB4" s="323"/>
      <c r="BC4" s="323"/>
      <c r="BD4" s="323"/>
      <c r="BE4" s="323"/>
      <c r="BF4" s="323"/>
      <c r="BG4" s="323"/>
      <c r="BH4" s="323"/>
      <c r="BI4" s="323"/>
      <c r="BJ4" s="323"/>
      <c r="BK4" s="323"/>
      <c r="BL4" s="323"/>
      <c r="BM4" s="323"/>
      <c r="BN4" s="323"/>
      <c r="BO4" s="323"/>
      <c r="BP4" s="323"/>
      <c r="BQ4" s="323"/>
      <c r="BR4" s="323"/>
      <c r="BS4" s="323"/>
      <c r="BT4" s="323"/>
      <c r="BU4" s="323"/>
      <c r="BV4" s="323"/>
      <c r="BW4" s="323">
        <v>5</v>
      </c>
      <c r="BX4" s="323"/>
      <c r="BY4" s="323"/>
      <c r="BZ4" s="323"/>
      <c r="CA4" s="323"/>
      <c r="CB4" s="323"/>
      <c r="CC4" s="323"/>
      <c r="CD4" s="323"/>
      <c r="CE4" s="323"/>
      <c r="CF4" s="323"/>
      <c r="CG4" s="323"/>
      <c r="CH4" s="323"/>
      <c r="CI4" s="323"/>
      <c r="CJ4" s="323"/>
      <c r="CK4" s="323"/>
      <c r="CL4" s="323"/>
      <c r="CM4" s="323"/>
      <c r="CN4" s="323"/>
      <c r="CO4" s="323">
        <v>6</v>
      </c>
      <c r="CP4" s="323"/>
      <c r="CQ4" s="323"/>
      <c r="CR4" s="323"/>
      <c r="CS4" s="323"/>
      <c r="CT4" s="323"/>
      <c r="CU4" s="323"/>
      <c r="CV4" s="323"/>
      <c r="CW4" s="323"/>
      <c r="CX4" s="323"/>
      <c r="CY4" s="323"/>
      <c r="CZ4" s="323"/>
      <c r="DA4" s="323"/>
      <c r="DB4" s="323"/>
      <c r="DC4" s="323"/>
      <c r="DD4" s="323"/>
      <c r="DE4" s="323"/>
      <c r="DF4" s="323"/>
    </row>
    <row r="5" spans="1:110" ht="25.5" customHeight="1">
      <c r="A5" s="316" t="s">
        <v>591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7"/>
      <c r="AC5" s="318" t="s">
        <v>415</v>
      </c>
      <c r="AD5" s="319"/>
      <c r="AE5" s="319"/>
      <c r="AF5" s="319"/>
      <c r="AG5" s="319"/>
      <c r="AH5" s="319"/>
      <c r="AI5" s="319" t="s">
        <v>450</v>
      </c>
      <c r="AJ5" s="319"/>
      <c r="AK5" s="319"/>
      <c r="AL5" s="319"/>
      <c r="AM5" s="319"/>
      <c r="AN5" s="319"/>
      <c r="AO5" s="319"/>
      <c r="AP5" s="319"/>
      <c r="AQ5" s="319"/>
      <c r="AR5" s="319"/>
      <c r="AS5" s="319"/>
      <c r="AT5" s="319"/>
      <c r="AU5" s="319"/>
      <c r="AV5" s="319"/>
      <c r="AW5" s="319"/>
      <c r="AX5" s="319"/>
      <c r="AY5" s="319"/>
      <c r="AZ5" s="320">
        <f>AZ6+AZ18</f>
        <v>-12327474.61</v>
      </c>
      <c r="BA5" s="320"/>
      <c r="BB5" s="320"/>
      <c r="BC5" s="320"/>
      <c r="BD5" s="320"/>
      <c r="BE5" s="320"/>
      <c r="BF5" s="320"/>
      <c r="BG5" s="320"/>
      <c r="BH5" s="320"/>
      <c r="BI5" s="320"/>
      <c r="BJ5" s="320"/>
      <c r="BK5" s="320"/>
      <c r="BL5" s="320"/>
      <c r="BM5" s="320"/>
      <c r="BN5" s="320"/>
      <c r="BO5" s="320"/>
      <c r="BP5" s="320"/>
      <c r="BQ5" s="320"/>
      <c r="BR5" s="320"/>
      <c r="BS5" s="320"/>
      <c r="BT5" s="320"/>
      <c r="BU5" s="320"/>
      <c r="BV5" s="320"/>
      <c r="BW5" s="320">
        <f>BW18</f>
        <v>-32487413.87099999</v>
      </c>
      <c r="BX5" s="320"/>
      <c r="BY5" s="320"/>
      <c r="BZ5" s="320"/>
      <c r="CA5" s="320"/>
      <c r="CB5" s="320"/>
      <c r="CC5" s="320"/>
      <c r="CD5" s="320"/>
      <c r="CE5" s="320"/>
      <c r="CF5" s="320"/>
      <c r="CG5" s="320"/>
      <c r="CH5" s="320"/>
      <c r="CI5" s="320"/>
      <c r="CJ5" s="320"/>
      <c r="CK5" s="320"/>
      <c r="CL5" s="320"/>
      <c r="CM5" s="320"/>
      <c r="CN5" s="320"/>
      <c r="CO5" s="320">
        <f>AZ5-BW5</f>
        <v>20159939.26099999</v>
      </c>
      <c r="CP5" s="320"/>
      <c r="CQ5" s="320"/>
      <c r="CR5" s="320"/>
      <c r="CS5" s="320"/>
      <c r="CT5" s="320"/>
      <c r="CU5" s="320"/>
      <c r="CV5" s="320"/>
      <c r="CW5" s="320"/>
      <c r="CX5" s="320"/>
      <c r="CY5" s="320"/>
      <c r="CZ5" s="320"/>
      <c r="DA5" s="320"/>
      <c r="DB5" s="320"/>
      <c r="DC5" s="320"/>
      <c r="DD5" s="320"/>
      <c r="DE5" s="320"/>
      <c r="DF5" s="320"/>
    </row>
    <row r="6" spans="1:110" ht="12.75" customHeight="1">
      <c r="A6" s="299" t="s">
        <v>28</v>
      </c>
      <c r="B6" s="299"/>
      <c r="C6" s="299"/>
      <c r="D6" s="299"/>
      <c r="E6" s="299"/>
      <c r="F6" s="299"/>
      <c r="G6" s="299"/>
      <c r="H6" s="299"/>
      <c r="I6" s="299"/>
      <c r="J6" s="299"/>
      <c r="K6" s="299"/>
      <c r="L6" s="299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300"/>
      <c r="AC6" s="301" t="s">
        <v>417</v>
      </c>
      <c r="AD6" s="302"/>
      <c r="AE6" s="302"/>
      <c r="AF6" s="302"/>
      <c r="AG6" s="302"/>
      <c r="AH6" s="303"/>
      <c r="AI6" s="306" t="s">
        <v>66</v>
      </c>
      <c r="AJ6" s="302"/>
      <c r="AK6" s="302"/>
      <c r="AL6" s="302"/>
      <c r="AM6" s="302"/>
      <c r="AN6" s="302"/>
      <c r="AO6" s="302"/>
      <c r="AP6" s="302"/>
      <c r="AQ6" s="302"/>
      <c r="AR6" s="302"/>
      <c r="AS6" s="302"/>
      <c r="AT6" s="302"/>
      <c r="AU6" s="302"/>
      <c r="AV6" s="302"/>
      <c r="AW6" s="302"/>
      <c r="AX6" s="302"/>
      <c r="AY6" s="303"/>
      <c r="AZ6" s="308">
        <f>AZ9</f>
        <v>0</v>
      </c>
      <c r="BA6" s="309"/>
      <c r="BB6" s="309"/>
      <c r="BC6" s="309"/>
      <c r="BD6" s="309"/>
      <c r="BE6" s="309"/>
      <c r="BF6" s="309"/>
      <c r="BG6" s="309"/>
      <c r="BH6" s="309"/>
      <c r="BI6" s="309"/>
      <c r="BJ6" s="309"/>
      <c r="BK6" s="309"/>
      <c r="BL6" s="309"/>
      <c r="BM6" s="309"/>
      <c r="BN6" s="309"/>
      <c r="BO6" s="309"/>
      <c r="BP6" s="309"/>
      <c r="BQ6" s="309"/>
      <c r="BR6" s="309"/>
      <c r="BS6" s="309"/>
      <c r="BT6" s="309"/>
      <c r="BU6" s="309"/>
      <c r="BV6" s="310"/>
      <c r="BW6" s="308">
        <v>0</v>
      </c>
      <c r="BX6" s="309"/>
      <c r="BY6" s="309"/>
      <c r="BZ6" s="309"/>
      <c r="CA6" s="309"/>
      <c r="CB6" s="309"/>
      <c r="CC6" s="309"/>
      <c r="CD6" s="309"/>
      <c r="CE6" s="309"/>
      <c r="CF6" s="309"/>
      <c r="CG6" s="309"/>
      <c r="CH6" s="309"/>
      <c r="CI6" s="309"/>
      <c r="CJ6" s="309"/>
      <c r="CK6" s="309"/>
      <c r="CL6" s="309"/>
      <c r="CM6" s="309"/>
      <c r="CN6" s="310"/>
      <c r="CO6" s="308">
        <v>0</v>
      </c>
      <c r="CP6" s="309"/>
      <c r="CQ6" s="309"/>
      <c r="CR6" s="309"/>
      <c r="CS6" s="309"/>
      <c r="CT6" s="309"/>
      <c r="CU6" s="309"/>
      <c r="CV6" s="309"/>
      <c r="CW6" s="309"/>
      <c r="CX6" s="309"/>
      <c r="CY6" s="309"/>
      <c r="CZ6" s="309"/>
      <c r="DA6" s="309"/>
      <c r="DB6" s="309"/>
      <c r="DC6" s="309"/>
      <c r="DD6" s="309"/>
      <c r="DE6" s="309"/>
      <c r="DF6" s="310"/>
    </row>
    <row r="7" spans="1:110" ht="36.75" customHeight="1">
      <c r="A7" s="314" t="s">
        <v>590</v>
      </c>
      <c r="B7" s="314"/>
      <c r="C7" s="314"/>
      <c r="D7" s="314"/>
      <c r="E7" s="314"/>
      <c r="F7" s="314"/>
      <c r="G7" s="314"/>
      <c r="H7" s="314"/>
      <c r="I7" s="314"/>
      <c r="J7" s="314"/>
      <c r="K7" s="314"/>
      <c r="L7" s="314"/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  <c r="Y7" s="314"/>
      <c r="Z7" s="314"/>
      <c r="AA7" s="314"/>
      <c r="AB7" s="315"/>
      <c r="AC7" s="304"/>
      <c r="AD7" s="288"/>
      <c r="AE7" s="288"/>
      <c r="AF7" s="288"/>
      <c r="AG7" s="288"/>
      <c r="AH7" s="305"/>
      <c r="AI7" s="307"/>
      <c r="AJ7" s="288"/>
      <c r="AK7" s="288"/>
      <c r="AL7" s="288"/>
      <c r="AM7" s="288"/>
      <c r="AN7" s="288"/>
      <c r="AO7" s="288"/>
      <c r="AP7" s="288"/>
      <c r="AQ7" s="288"/>
      <c r="AR7" s="288"/>
      <c r="AS7" s="288"/>
      <c r="AT7" s="288"/>
      <c r="AU7" s="288"/>
      <c r="AV7" s="288"/>
      <c r="AW7" s="288"/>
      <c r="AX7" s="288"/>
      <c r="AY7" s="305"/>
      <c r="AZ7" s="311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3"/>
      <c r="BW7" s="311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3"/>
      <c r="CO7" s="311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  <c r="DE7" s="312"/>
      <c r="DF7" s="313"/>
    </row>
    <row r="8" spans="1:110" ht="15" customHeight="1">
      <c r="A8" s="293" t="s">
        <v>418</v>
      </c>
      <c r="B8" s="293"/>
      <c r="C8" s="293"/>
      <c r="D8" s="293"/>
      <c r="E8" s="293"/>
      <c r="F8" s="293"/>
      <c r="G8" s="293"/>
      <c r="H8" s="293"/>
      <c r="I8" s="293"/>
      <c r="J8" s="293"/>
      <c r="K8" s="293"/>
      <c r="L8" s="293"/>
      <c r="M8" s="293"/>
      <c r="N8" s="293"/>
      <c r="O8" s="293"/>
      <c r="P8" s="293"/>
      <c r="Q8" s="293"/>
      <c r="R8" s="293"/>
      <c r="S8" s="293"/>
      <c r="T8" s="293"/>
      <c r="U8" s="293"/>
      <c r="V8" s="293"/>
      <c r="W8" s="293"/>
      <c r="X8" s="293"/>
      <c r="Y8" s="293"/>
      <c r="Z8" s="293"/>
      <c r="AA8" s="293"/>
      <c r="AB8" s="294"/>
      <c r="AC8" s="281"/>
      <c r="AD8" s="282"/>
      <c r="AE8" s="282"/>
      <c r="AF8" s="282"/>
      <c r="AG8" s="282"/>
      <c r="AH8" s="282"/>
      <c r="AI8" s="282"/>
      <c r="AJ8" s="282"/>
      <c r="AK8" s="282"/>
      <c r="AL8" s="282"/>
      <c r="AM8" s="282"/>
      <c r="AN8" s="282"/>
      <c r="AO8" s="282"/>
      <c r="AP8" s="282"/>
      <c r="AQ8" s="282"/>
      <c r="AR8" s="282"/>
      <c r="AS8" s="282"/>
      <c r="AT8" s="282"/>
      <c r="AU8" s="282"/>
      <c r="AV8" s="282"/>
      <c r="AW8" s="282"/>
      <c r="AX8" s="282"/>
      <c r="AY8" s="282"/>
      <c r="AZ8" s="283"/>
      <c r="BA8" s="283"/>
      <c r="BB8" s="283"/>
      <c r="BC8" s="283"/>
      <c r="BD8" s="283"/>
      <c r="BE8" s="283"/>
      <c r="BF8" s="283"/>
      <c r="BG8" s="283"/>
      <c r="BH8" s="283"/>
      <c r="BI8" s="283"/>
      <c r="BJ8" s="283"/>
      <c r="BK8" s="283"/>
      <c r="BL8" s="283"/>
      <c r="BM8" s="283"/>
      <c r="BN8" s="283"/>
      <c r="BO8" s="283"/>
      <c r="BP8" s="283"/>
      <c r="BQ8" s="283"/>
      <c r="BR8" s="283"/>
      <c r="BS8" s="283"/>
      <c r="BT8" s="283"/>
      <c r="BU8" s="283"/>
      <c r="BV8" s="283"/>
      <c r="BW8" s="283"/>
      <c r="BX8" s="283"/>
      <c r="BY8" s="283"/>
      <c r="BZ8" s="283"/>
      <c r="CA8" s="283"/>
      <c r="CB8" s="283"/>
      <c r="CC8" s="283"/>
      <c r="CD8" s="283"/>
      <c r="CE8" s="283"/>
      <c r="CF8" s="283"/>
      <c r="CG8" s="283"/>
      <c r="CH8" s="283"/>
      <c r="CI8" s="283"/>
      <c r="CJ8" s="283"/>
      <c r="CK8" s="283"/>
      <c r="CL8" s="283"/>
      <c r="CM8" s="283"/>
      <c r="CN8" s="283"/>
      <c r="CO8" s="283"/>
      <c r="CP8" s="283"/>
      <c r="CQ8" s="283"/>
      <c r="CR8" s="283"/>
      <c r="CS8" s="283"/>
      <c r="CT8" s="283"/>
      <c r="CU8" s="283"/>
      <c r="CV8" s="283"/>
      <c r="CW8" s="283"/>
      <c r="CX8" s="283"/>
      <c r="CY8" s="283"/>
      <c r="CZ8" s="283"/>
      <c r="DA8" s="283"/>
      <c r="DB8" s="283"/>
      <c r="DC8" s="283"/>
      <c r="DD8" s="283"/>
      <c r="DE8" s="283"/>
      <c r="DF8" s="283"/>
    </row>
    <row r="9" spans="1:110" ht="29.25" customHeight="1">
      <c r="A9" s="278" t="s">
        <v>589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80"/>
      <c r="AC9" s="281" t="s">
        <v>417</v>
      </c>
      <c r="AD9" s="282"/>
      <c r="AE9" s="282"/>
      <c r="AF9" s="282"/>
      <c r="AG9" s="282"/>
      <c r="AH9" s="282"/>
      <c r="AI9" s="282" t="s">
        <v>588</v>
      </c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3">
        <f>AZ10</f>
        <v>0</v>
      </c>
      <c r="BA9" s="283"/>
      <c r="BB9" s="283"/>
      <c r="BC9" s="283"/>
      <c r="BD9" s="283"/>
      <c r="BE9" s="283"/>
      <c r="BF9" s="283"/>
      <c r="BG9" s="283"/>
      <c r="BH9" s="283"/>
      <c r="BI9" s="283"/>
      <c r="BJ9" s="283"/>
      <c r="BK9" s="283"/>
      <c r="BL9" s="283"/>
      <c r="BM9" s="283"/>
      <c r="BN9" s="283"/>
      <c r="BO9" s="283"/>
      <c r="BP9" s="283"/>
      <c r="BQ9" s="283"/>
      <c r="BR9" s="283"/>
      <c r="BS9" s="283"/>
      <c r="BT9" s="283"/>
      <c r="BU9" s="283"/>
      <c r="BV9" s="283"/>
      <c r="BW9" s="283">
        <f>BW10</f>
        <v>0</v>
      </c>
      <c r="BX9" s="283"/>
      <c r="BY9" s="283"/>
      <c r="BZ9" s="283"/>
      <c r="CA9" s="283"/>
      <c r="CB9" s="283"/>
      <c r="CC9" s="283"/>
      <c r="CD9" s="283"/>
      <c r="CE9" s="283"/>
      <c r="CF9" s="283"/>
      <c r="CG9" s="283"/>
      <c r="CH9" s="283"/>
      <c r="CI9" s="283"/>
      <c r="CJ9" s="283"/>
      <c r="CK9" s="283"/>
      <c r="CL9" s="283"/>
      <c r="CM9" s="283"/>
      <c r="CN9" s="283"/>
      <c r="CO9" s="283">
        <f>CO10</f>
        <v>0</v>
      </c>
      <c r="CP9" s="283"/>
      <c r="CQ9" s="283"/>
      <c r="CR9" s="283"/>
      <c r="CS9" s="283"/>
      <c r="CT9" s="283"/>
      <c r="CU9" s="283"/>
      <c r="CV9" s="283"/>
      <c r="CW9" s="283"/>
      <c r="CX9" s="283"/>
      <c r="CY9" s="283"/>
      <c r="CZ9" s="283"/>
      <c r="DA9" s="283"/>
      <c r="DB9" s="283"/>
      <c r="DC9" s="283"/>
      <c r="DD9" s="283"/>
      <c r="DE9" s="283"/>
      <c r="DF9" s="283"/>
    </row>
    <row r="10" spans="1:110" ht="36" customHeight="1">
      <c r="A10" s="278" t="s">
        <v>587</v>
      </c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80"/>
      <c r="AC10" s="281" t="s">
        <v>417</v>
      </c>
      <c r="AD10" s="282"/>
      <c r="AE10" s="282"/>
      <c r="AF10" s="282"/>
      <c r="AG10" s="282"/>
      <c r="AH10" s="282"/>
      <c r="AI10" s="282" t="s">
        <v>586</v>
      </c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3">
        <f>AZ11</f>
        <v>0</v>
      </c>
      <c r="BA10" s="283"/>
      <c r="BB10" s="283"/>
      <c r="BC10" s="283"/>
      <c r="BD10" s="283"/>
      <c r="BE10" s="283"/>
      <c r="BF10" s="283"/>
      <c r="BG10" s="283"/>
      <c r="BH10" s="283"/>
      <c r="BI10" s="283"/>
      <c r="BJ10" s="283"/>
      <c r="BK10" s="283"/>
      <c r="BL10" s="283"/>
      <c r="BM10" s="283"/>
      <c r="BN10" s="283"/>
      <c r="BO10" s="283"/>
      <c r="BP10" s="283"/>
      <c r="BQ10" s="283"/>
      <c r="BR10" s="283"/>
      <c r="BS10" s="283"/>
      <c r="BT10" s="283"/>
      <c r="BU10" s="283"/>
      <c r="BV10" s="283"/>
      <c r="BW10" s="283">
        <f>BW11</f>
        <v>0</v>
      </c>
      <c r="BX10" s="283"/>
      <c r="BY10" s="283"/>
      <c r="BZ10" s="283"/>
      <c r="CA10" s="283"/>
      <c r="CB10" s="283"/>
      <c r="CC10" s="283"/>
      <c r="CD10" s="283"/>
      <c r="CE10" s="283"/>
      <c r="CF10" s="283"/>
      <c r="CG10" s="283"/>
      <c r="CH10" s="283"/>
      <c r="CI10" s="283"/>
      <c r="CJ10" s="283"/>
      <c r="CK10" s="283"/>
      <c r="CL10" s="283"/>
      <c r="CM10" s="283"/>
      <c r="CN10" s="283"/>
      <c r="CO10" s="283">
        <f>CO11</f>
        <v>0</v>
      </c>
      <c r="CP10" s="283"/>
      <c r="CQ10" s="283"/>
      <c r="CR10" s="283"/>
      <c r="CS10" s="283"/>
      <c r="CT10" s="283"/>
      <c r="CU10" s="283"/>
      <c r="CV10" s="283"/>
      <c r="CW10" s="283"/>
      <c r="CX10" s="283"/>
      <c r="CY10" s="283"/>
      <c r="CZ10" s="283"/>
      <c r="DA10" s="283"/>
      <c r="DB10" s="283"/>
      <c r="DC10" s="283"/>
      <c r="DD10" s="283"/>
      <c r="DE10" s="283"/>
      <c r="DF10" s="283"/>
    </row>
    <row r="11" spans="1:110" ht="49.5" customHeight="1">
      <c r="A11" s="278" t="s">
        <v>585</v>
      </c>
      <c r="B11" s="279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80"/>
      <c r="AC11" s="281" t="s">
        <v>417</v>
      </c>
      <c r="AD11" s="282"/>
      <c r="AE11" s="282"/>
      <c r="AF11" s="282"/>
      <c r="AG11" s="282"/>
      <c r="AH11" s="282"/>
      <c r="AI11" s="282" t="s">
        <v>584</v>
      </c>
      <c r="AJ11" s="282"/>
      <c r="AK11" s="282"/>
      <c r="AL11" s="282"/>
      <c r="AM11" s="282"/>
      <c r="AN11" s="282"/>
      <c r="AO11" s="282"/>
      <c r="AP11" s="282"/>
      <c r="AQ11" s="282"/>
      <c r="AR11" s="282"/>
      <c r="AS11" s="282"/>
      <c r="AT11" s="282"/>
      <c r="AU11" s="282"/>
      <c r="AV11" s="282"/>
      <c r="AW11" s="282"/>
      <c r="AX11" s="282"/>
      <c r="AY11" s="282"/>
      <c r="AZ11" s="283">
        <v>0</v>
      </c>
      <c r="BA11" s="283"/>
      <c r="BB11" s="283"/>
      <c r="BC11" s="283"/>
      <c r="BD11" s="283"/>
      <c r="BE11" s="283"/>
      <c r="BF11" s="283"/>
      <c r="BG11" s="283"/>
      <c r="BH11" s="283"/>
      <c r="BI11" s="283"/>
      <c r="BJ11" s="283"/>
      <c r="BK11" s="283"/>
      <c r="BL11" s="283"/>
      <c r="BM11" s="283"/>
      <c r="BN11" s="283"/>
      <c r="BO11" s="283"/>
      <c r="BP11" s="283"/>
      <c r="BQ11" s="283"/>
      <c r="BR11" s="283"/>
      <c r="BS11" s="283"/>
      <c r="BT11" s="283"/>
      <c r="BU11" s="283"/>
      <c r="BV11" s="283"/>
      <c r="BW11" s="283">
        <v>0</v>
      </c>
      <c r="BX11" s="283"/>
      <c r="BY11" s="283"/>
      <c r="BZ11" s="283"/>
      <c r="CA11" s="283"/>
      <c r="CB11" s="283"/>
      <c r="CC11" s="283"/>
      <c r="CD11" s="283"/>
      <c r="CE11" s="283"/>
      <c r="CF11" s="283"/>
      <c r="CG11" s="283"/>
      <c r="CH11" s="283"/>
      <c r="CI11" s="283"/>
      <c r="CJ11" s="283"/>
      <c r="CK11" s="283"/>
      <c r="CL11" s="283"/>
      <c r="CM11" s="283"/>
      <c r="CN11" s="283"/>
      <c r="CO11" s="283">
        <f>AZ11-BW11</f>
        <v>0</v>
      </c>
      <c r="CP11" s="283"/>
      <c r="CQ11" s="283"/>
      <c r="CR11" s="283"/>
      <c r="CS11" s="283"/>
      <c r="CT11" s="283"/>
      <c r="CU11" s="283"/>
      <c r="CV11" s="283"/>
      <c r="CW11" s="283"/>
      <c r="CX11" s="283"/>
      <c r="CY11" s="283"/>
      <c r="CZ11" s="283"/>
      <c r="DA11" s="283"/>
      <c r="DB11" s="283"/>
      <c r="DC11" s="283"/>
      <c r="DD11" s="283"/>
      <c r="DE11" s="283"/>
      <c r="DF11" s="283"/>
    </row>
    <row r="12" spans="1:110" ht="50.25" customHeight="1">
      <c r="A12" s="278" t="s">
        <v>583</v>
      </c>
      <c r="B12" s="279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80"/>
      <c r="AC12" s="281" t="s">
        <v>417</v>
      </c>
      <c r="AD12" s="282"/>
      <c r="AE12" s="282"/>
      <c r="AF12" s="282"/>
      <c r="AG12" s="282"/>
      <c r="AH12" s="282"/>
      <c r="AI12" s="282" t="s">
        <v>582</v>
      </c>
      <c r="AJ12" s="282"/>
      <c r="AK12" s="282"/>
      <c r="AL12" s="282"/>
      <c r="AM12" s="282"/>
      <c r="AN12" s="282"/>
      <c r="AO12" s="282"/>
      <c r="AP12" s="282"/>
      <c r="AQ12" s="282"/>
      <c r="AR12" s="282"/>
      <c r="AS12" s="282"/>
      <c r="AT12" s="282"/>
      <c r="AU12" s="282"/>
      <c r="AV12" s="282"/>
      <c r="AW12" s="282"/>
      <c r="AX12" s="282"/>
      <c r="AY12" s="282"/>
      <c r="AZ12" s="283">
        <v>2000000</v>
      </c>
      <c r="BA12" s="283"/>
      <c r="BB12" s="283"/>
      <c r="BC12" s="283"/>
      <c r="BD12" s="283"/>
      <c r="BE12" s="283"/>
      <c r="BF12" s="283"/>
      <c r="BG12" s="283"/>
      <c r="BH12" s="283"/>
      <c r="BI12" s="283"/>
      <c r="BJ12" s="283"/>
      <c r="BK12" s="283"/>
      <c r="BL12" s="283"/>
      <c r="BM12" s="283"/>
      <c r="BN12" s="283"/>
      <c r="BO12" s="283"/>
      <c r="BP12" s="283"/>
      <c r="BQ12" s="283"/>
      <c r="BR12" s="283"/>
      <c r="BS12" s="283"/>
      <c r="BT12" s="283"/>
      <c r="BU12" s="283"/>
      <c r="BV12" s="283"/>
      <c r="BW12" s="283">
        <v>0</v>
      </c>
      <c r="BX12" s="283"/>
      <c r="BY12" s="283"/>
      <c r="BZ12" s="283"/>
      <c r="CA12" s="283"/>
      <c r="CB12" s="283"/>
      <c r="CC12" s="283"/>
      <c r="CD12" s="283"/>
      <c r="CE12" s="283"/>
      <c r="CF12" s="283"/>
      <c r="CG12" s="283"/>
      <c r="CH12" s="283"/>
      <c r="CI12" s="283"/>
      <c r="CJ12" s="283"/>
      <c r="CK12" s="283"/>
      <c r="CL12" s="283"/>
      <c r="CM12" s="283"/>
      <c r="CN12" s="283"/>
      <c r="CO12" s="283">
        <f>AZ12</f>
        <v>2000000</v>
      </c>
      <c r="CP12" s="283"/>
      <c r="CQ12" s="283"/>
      <c r="CR12" s="283"/>
      <c r="CS12" s="283"/>
      <c r="CT12" s="283"/>
      <c r="CU12" s="283"/>
      <c r="CV12" s="283"/>
      <c r="CW12" s="283"/>
      <c r="CX12" s="283"/>
      <c r="CY12" s="283"/>
      <c r="CZ12" s="283"/>
      <c r="DA12" s="283"/>
      <c r="DB12" s="283"/>
      <c r="DC12" s="283"/>
      <c r="DD12" s="283"/>
      <c r="DE12" s="283"/>
      <c r="DF12" s="283"/>
    </row>
    <row r="13" spans="1:110" ht="62.25" customHeight="1">
      <c r="A13" s="278" t="s">
        <v>581</v>
      </c>
      <c r="B13" s="279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80"/>
      <c r="AC13" s="281" t="s">
        <v>417</v>
      </c>
      <c r="AD13" s="282"/>
      <c r="AE13" s="282"/>
      <c r="AF13" s="282"/>
      <c r="AG13" s="282"/>
      <c r="AH13" s="282"/>
      <c r="AI13" s="282" t="s">
        <v>580</v>
      </c>
      <c r="AJ13" s="282"/>
      <c r="AK13" s="282"/>
      <c r="AL13" s="282"/>
      <c r="AM13" s="282"/>
      <c r="AN13" s="282"/>
      <c r="AO13" s="282"/>
      <c r="AP13" s="282"/>
      <c r="AQ13" s="282"/>
      <c r="AR13" s="282"/>
      <c r="AS13" s="282"/>
      <c r="AT13" s="282"/>
      <c r="AU13" s="282"/>
      <c r="AV13" s="282"/>
      <c r="AW13" s="282"/>
      <c r="AX13" s="282"/>
      <c r="AY13" s="282"/>
      <c r="AZ13" s="283">
        <v>2000000</v>
      </c>
      <c r="BA13" s="283"/>
      <c r="BB13" s="283"/>
      <c r="BC13" s="283"/>
      <c r="BD13" s="283"/>
      <c r="BE13" s="283"/>
      <c r="BF13" s="283"/>
      <c r="BG13" s="283"/>
      <c r="BH13" s="283"/>
      <c r="BI13" s="283"/>
      <c r="BJ13" s="283"/>
      <c r="BK13" s="283"/>
      <c r="BL13" s="283"/>
      <c r="BM13" s="283"/>
      <c r="BN13" s="283"/>
      <c r="BO13" s="283"/>
      <c r="BP13" s="283"/>
      <c r="BQ13" s="283"/>
      <c r="BR13" s="283"/>
      <c r="BS13" s="283"/>
      <c r="BT13" s="283"/>
      <c r="BU13" s="283"/>
      <c r="BV13" s="283"/>
      <c r="BW13" s="283">
        <v>0</v>
      </c>
      <c r="BX13" s="283"/>
      <c r="BY13" s="283"/>
      <c r="BZ13" s="283"/>
      <c r="CA13" s="283"/>
      <c r="CB13" s="283"/>
      <c r="CC13" s="283"/>
      <c r="CD13" s="283"/>
      <c r="CE13" s="283"/>
      <c r="CF13" s="283"/>
      <c r="CG13" s="283"/>
      <c r="CH13" s="283"/>
      <c r="CI13" s="283"/>
      <c r="CJ13" s="283"/>
      <c r="CK13" s="283"/>
      <c r="CL13" s="283"/>
      <c r="CM13" s="283"/>
      <c r="CN13" s="283"/>
      <c r="CO13" s="283">
        <f>AZ13</f>
        <v>2000000</v>
      </c>
      <c r="CP13" s="283"/>
      <c r="CQ13" s="283"/>
      <c r="CR13" s="283"/>
      <c r="CS13" s="283"/>
      <c r="CT13" s="283"/>
      <c r="CU13" s="283"/>
      <c r="CV13" s="283"/>
      <c r="CW13" s="283"/>
      <c r="CX13" s="283"/>
      <c r="CY13" s="283"/>
      <c r="CZ13" s="283"/>
      <c r="DA13" s="283"/>
      <c r="DB13" s="283"/>
      <c r="DC13" s="283"/>
      <c r="DD13" s="283"/>
      <c r="DE13" s="283"/>
      <c r="DF13" s="283"/>
    </row>
    <row r="14" spans="1:110" ht="61.5" customHeight="1">
      <c r="A14" s="296" t="s">
        <v>579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8"/>
      <c r="AC14" s="281" t="s">
        <v>417</v>
      </c>
      <c r="AD14" s="282"/>
      <c r="AE14" s="282"/>
      <c r="AF14" s="282"/>
      <c r="AG14" s="282"/>
      <c r="AH14" s="282"/>
      <c r="AI14" s="282" t="s">
        <v>578</v>
      </c>
      <c r="AJ14" s="282"/>
      <c r="AK14" s="282"/>
      <c r="AL14" s="282"/>
      <c r="AM14" s="282"/>
      <c r="AN14" s="282"/>
      <c r="AO14" s="282"/>
      <c r="AP14" s="282"/>
      <c r="AQ14" s="282"/>
      <c r="AR14" s="282"/>
      <c r="AS14" s="282"/>
      <c r="AT14" s="282"/>
      <c r="AU14" s="282"/>
      <c r="AV14" s="282"/>
      <c r="AW14" s="282"/>
      <c r="AX14" s="282"/>
      <c r="AY14" s="282"/>
      <c r="AZ14" s="283">
        <v>-2000000</v>
      </c>
      <c r="BA14" s="283"/>
      <c r="BB14" s="283"/>
      <c r="BC14" s="283"/>
      <c r="BD14" s="283"/>
      <c r="BE14" s="283"/>
      <c r="BF14" s="283"/>
      <c r="BG14" s="283"/>
      <c r="BH14" s="283"/>
      <c r="BI14" s="283"/>
      <c r="BJ14" s="283"/>
      <c r="BK14" s="283"/>
      <c r="BL14" s="283"/>
      <c r="BM14" s="283"/>
      <c r="BN14" s="283"/>
      <c r="BO14" s="283"/>
      <c r="BP14" s="283"/>
      <c r="BQ14" s="283"/>
      <c r="BR14" s="283"/>
      <c r="BS14" s="283"/>
      <c r="BT14" s="283"/>
      <c r="BU14" s="283"/>
      <c r="BV14" s="283"/>
      <c r="BW14" s="283">
        <v>0</v>
      </c>
      <c r="BX14" s="283"/>
      <c r="BY14" s="283"/>
      <c r="BZ14" s="283"/>
      <c r="CA14" s="283"/>
      <c r="CB14" s="283"/>
      <c r="CC14" s="283"/>
      <c r="CD14" s="283"/>
      <c r="CE14" s="283"/>
      <c r="CF14" s="283"/>
      <c r="CG14" s="283"/>
      <c r="CH14" s="283"/>
      <c r="CI14" s="283"/>
      <c r="CJ14" s="283"/>
      <c r="CK14" s="283"/>
      <c r="CL14" s="283"/>
      <c r="CM14" s="283"/>
      <c r="CN14" s="283"/>
      <c r="CO14" s="283">
        <f>AZ14</f>
        <v>-2000000</v>
      </c>
      <c r="CP14" s="283"/>
      <c r="CQ14" s="283"/>
      <c r="CR14" s="283"/>
      <c r="CS14" s="283"/>
      <c r="CT14" s="283"/>
      <c r="CU14" s="283"/>
      <c r="CV14" s="283"/>
      <c r="CW14" s="283"/>
      <c r="CX14" s="283"/>
      <c r="CY14" s="283"/>
      <c r="CZ14" s="283"/>
      <c r="DA14" s="283"/>
      <c r="DB14" s="283"/>
      <c r="DC14" s="283"/>
      <c r="DD14" s="283"/>
      <c r="DE14" s="283"/>
      <c r="DF14" s="283"/>
    </row>
    <row r="15" spans="1:110" ht="62.25" customHeight="1">
      <c r="A15" s="296" t="s">
        <v>577</v>
      </c>
      <c r="B15" s="297"/>
      <c r="C15" s="297"/>
      <c r="D15" s="297"/>
      <c r="E15" s="297"/>
      <c r="F15" s="297"/>
      <c r="G15" s="297"/>
      <c r="H15" s="297"/>
      <c r="I15" s="297"/>
      <c r="J15" s="297"/>
      <c r="K15" s="297"/>
      <c r="L15" s="297"/>
      <c r="M15" s="297"/>
      <c r="N15" s="297"/>
      <c r="O15" s="297"/>
      <c r="P15" s="297"/>
      <c r="Q15" s="297"/>
      <c r="R15" s="297"/>
      <c r="S15" s="297"/>
      <c r="T15" s="297"/>
      <c r="U15" s="297"/>
      <c r="V15" s="297"/>
      <c r="W15" s="297"/>
      <c r="X15" s="297"/>
      <c r="Y15" s="297"/>
      <c r="Z15" s="297"/>
      <c r="AA15" s="297"/>
      <c r="AB15" s="298"/>
      <c r="AC15" s="281" t="s">
        <v>417</v>
      </c>
      <c r="AD15" s="282"/>
      <c r="AE15" s="282"/>
      <c r="AF15" s="282"/>
      <c r="AG15" s="282"/>
      <c r="AH15" s="282"/>
      <c r="AI15" s="282" t="s">
        <v>576</v>
      </c>
      <c r="AJ15" s="282"/>
      <c r="AK15" s="282"/>
      <c r="AL15" s="282"/>
      <c r="AM15" s="282"/>
      <c r="AN15" s="282"/>
      <c r="AO15" s="282"/>
      <c r="AP15" s="282"/>
      <c r="AQ15" s="282"/>
      <c r="AR15" s="282"/>
      <c r="AS15" s="282"/>
      <c r="AT15" s="282"/>
      <c r="AU15" s="282"/>
      <c r="AV15" s="282"/>
      <c r="AW15" s="282"/>
      <c r="AX15" s="282"/>
      <c r="AY15" s="282"/>
      <c r="AZ15" s="283">
        <v>-2000000</v>
      </c>
      <c r="BA15" s="283"/>
      <c r="BB15" s="283"/>
      <c r="BC15" s="283"/>
      <c r="BD15" s="283"/>
      <c r="BE15" s="283"/>
      <c r="BF15" s="283"/>
      <c r="BG15" s="283"/>
      <c r="BH15" s="283"/>
      <c r="BI15" s="283"/>
      <c r="BJ15" s="283"/>
      <c r="BK15" s="283"/>
      <c r="BL15" s="283"/>
      <c r="BM15" s="283"/>
      <c r="BN15" s="283"/>
      <c r="BO15" s="283"/>
      <c r="BP15" s="283"/>
      <c r="BQ15" s="283"/>
      <c r="BR15" s="283"/>
      <c r="BS15" s="283"/>
      <c r="BT15" s="283"/>
      <c r="BU15" s="283"/>
      <c r="BV15" s="283"/>
      <c r="BW15" s="283">
        <v>0</v>
      </c>
      <c r="BX15" s="283"/>
      <c r="BY15" s="283"/>
      <c r="BZ15" s="283"/>
      <c r="CA15" s="283"/>
      <c r="CB15" s="283"/>
      <c r="CC15" s="283"/>
      <c r="CD15" s="283"/>
      <c r="CE15" s="283"/>
      <c r="CF15" s="283"/>
      <c r="CG15" s="283"/>
      <c r="CH15" s="283"/>
      <c r="CI15" s="283"/>
      <c r="CJ15" s="283"/>
      <c r="CK15" s="283"/>
      <c r="CL15" s="283"/>
      <c r="CM15" s="283"/>
      <c r="CN15" s="283"/>
      <c r="CO15" s="283">
        <f>AZ15</f>
        <v>-2000000</v>
      </c>
      <c r="CP15" s="283"/>
      <c r="CQ15" s="283"/>
      <c r="CR15" s="283"/>
      <c r="CS15" s="283"/>
      <c r="CT15" s="283"/>
      <c r="CU15" s="283"/>
      <c r="CV15" s="283"/>
      <c r="CW15" s="283"/>
      <c r="CX15" s="283"/>
      <c r="CY15" s="283"/>
      <c r="CZ15" s="283"/>
      <c r="DA15" s="283"/>
      <c r="DB15" s="283"/>
      <c r="DC15" s="283"/>
      <c r="DD15" s="283"/>
      <c r="DE15" s="283"/>
      <c r="DF15" s="283"/>
    </row>
    <row r="16" spans="1:110" ht="31.5" customHeight="1">
      <c r="A16" s="293" t="s">
        <v>575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/>
      <c r="V16" s="293"/>
      <c r="W16" s="293"/>
      <c r="X16" s="293"/>
      <c r="Y16" s="293"/>
      <c r="Z16" s="293"/>
      <c r="AA16" s="293"/>
      <c r="AB16" s="294"/>
      <c r="AC16" s="281" t="s">
        <v>423</v>
      </c>
      <c r="AD16" s="282"/>
      <c r="AE16" s="282"/>
      <c r="AF16" s="282"/>
      <c r="AG16" s="282"/>
      <c r="AH16" s="282"/>
      <c r="AI16" s="282" t="s">
        <v>66</v>
      </c>
      <c r="AJ16" s="282"/>
      <c r="AK16" s="282"/>
      <c r="AL16" s="282"/>
      <c r="AM16" s="282"/>
      <c r="AN16" s="282"/>
      <c r="AO16" s="282"/>
      <c r="AP16" s="282"/>
      <c r="AQ16" s="282"/>
      <c r="AR16" s="282"/>
      <c r="AS16" s="282"/>
      <c r="AT16" s="282"/>
      <c r="AU16" s="282"/>
      <c r="AV16" s="282"/>
      <c r="AW16" s="282"/>
      <c r="AX16" s="282"/>
      <c r="AY16" s="282"/>
      <c r="AZ16" s="283">
        <v>0</v>
      </c>
      <c r="BA16" s="283"/>
      <c r="BB16" s="283"/>
      <c r="BC16" s="283"/>
      <c r="BD16" s="283"/>
      <c r="BE16" s="283"/>
      <c r="BF16" s="283"/>
      <c r="BG16" s="283"/>
      <c r="BH16" s="283"/>
      <c r="BI16" s="283"/>
      <c r="BJ16" s="283"/>
      <c r="BK16" s="283"/>
      <c r="BL16" s="283"/>
      <c r="BM16" s="283"/>
      <c r="BN16" s="283"/>
      <c r="BO16" s="283"/>
      <c r="BP16" s="283"/>
      <c r="BQ16" s="283"/>
      <c r="BR16" s="283"/>
      <c r="BS16" s="283"/>
      <c r="BT16" s="283"/>
      <c r="BU16" s="283"/>
      <c r="BV16" s="283"/>
      <c r="BW16" s="283">
        <v>0</v>
      </c>
      <c r="BX16" s="283"/>
      <c r="BY16" s="283"/>
      <c r="BZ16" s="283"/>
      <c r="CA16" s="283"/>
      <c r="CB16" s="283"/>
      <c r="CC16" s="283"/>
      <c r="CD16" s="283"/>
      <c r="CE16" s="283"/>
      <c r="CF16" s="283"/>
      <c r="CG16" s="283"/>
      <c r="CH16" s="283"/>
      <c r="CI16" s="283"/>
      <c r="CJ16" s="283"/>
      <c r="CK16" s="283"/>
      <c r="CL16" s="283"/>
      <c r="CM16" s="283"/>
      <c r="CN16" s="283"/>
      <c r="CO16" s="283">
        <f>AZ16</f>
        <v>0</v>
      </c>
      <c r="CP16" s="283"/>
      <c r="CQ16" s="283"/>
      <c r="CR16" s="283"/>
      <c r="CS16" s="283"/>
      <c r="CT16" s="283"/>
      <c r="CU16" s="283"/>
      <c r="CV16" s="283"/>
      <c r="CW16" s="283"/>
      <c r="CX16" s="283"/>
      <c r="CY16" s="283"/>
      <c r="CZ16" s="283"/>
      <c r="DA16" s="283"/>
      <c r="DB16" s="283"/>
      <c r="DC16" s="283"/>
      <c r="DD16" s="283"/>
      <c r="DE16" s="283"/>
      <c r="DF16" s="283"/>
    </row>
    <row r="17" spans="1:110" ht="15.75" customHeight="1">
      <c r="A17" s="293" t="s">
        <v>418</v>
      </c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  <c r="U17" s="293"/>
      <c r="V17" s="293"/>
      <c r="W17" s="293"/>
      <c r="X17" s="293"/>
      <c r="Y17" s="293"/>
      <c r="Z17" s="293"/>
      <c r="AA17" s="293"/>
      <c r="AB17" s="294"/>
      <c r="AC17" s="281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2"/>
      <c r="AT17" s="282"/>
      <c r="AU17" s="282"/>
      <c r="AV17" s="282"/>
      <c r="AW17" s="282"/>
      <c r="AX17" s="282"/>
      <c r="AY17" s="282"/>
      <c r="AZ17" s="283"/>
      <c r="BA17" s="283"/>
      <c r="BB17" s="283"/>
      <c r="BC17" s="283"/>
      <c r="BD17" s="283"/>
      <c r="BE17" s="283"/>
      <c r="BF17" s="283"/>
      <c r="BG17" s="283"/>
      <c r="BH17" s="283"/>
      <c r="BI17" s="283"/>
      <c r="BJ17" s="283"/>
      <c r="BK17" s="283"/>
      <c r="BL17" s="283"/>
      <c r="BM17" s="283"/>
      <c r="BN17" s="283"/>
      <c r="BO17" s="283"/>
      <c r="BP17" s="283"/>
      <c r="BQ17" s="283"/>
      <c r="BR17" s="283"/>
      <c r="BS17" s="283"/>
      <c r="BT17" s="283"/>
      <c r="BU17" s="283"/>
      <c r="BV17" s="283"/>
      <c r="BW17" s="295"/>
      <c r="BX17" s="295"/>
      <c r="BY17" s="295"/>
      <c r="BZ17" s="295"/>
      <c r="CA17" s="295"/>
      <c r="CB17" s="295"/>
      <c r="CC17" s="295"/>
      <c r="CD17" s="295"/>
      <c r="CE17" s="295"/>
      <c r="CF17" s="295"/>
      <c r="CG17" s="295"/>
      <c r="CH17" s="295"/>
      <c r="CI17" s="295"/>
      <c r="CJ17" s="295"/>
      <c r="CK17" s="295"/>
      <c r="CL17" s="295"/>
      <c r="CM17" s="295"/>
      <c r="CN17" s="295"/>
      <c r="CO17" s="295"/>
      <c r="CP17" s="295"/>
      <c r="CQ17" s="295"/>
      <c r="CR17" s="295"/>
      <c r="CS17" s="295"/>
      <c r="CT17" s="295"/>
      <c r="CU17" s="295"/>
      <c r="CV17" s="295"/>
      <c r="CW17" s="295"/>
      <c r="CX17" s="295"/>
      <c r="CY17" s="295"/>
      <c r="CZ17" s="295"/>
      <c r="DA17" s="295"/>
      <c r="DB17" s="295"/>
      <c r="DC17" s="295"/>
      <c r="DD17" s="295"/>
      <c r="DE17" s="295"/>
      <c r="DF17" s="295"/>
    </row>
    <row r="18" spans="1:110" ht="25.5" customHeight="1">
      <c r="A18" s="284" t="s">
        <v>574</v>
      </c>
      <c r="B18" s="284"/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5"/>
      <c r="AC18" s="281" t="s">
        <v>425</v>
      </c>
      <c r="AD18" s="282"/>
      <c r="AE18" s="282"/>
      <c r="AF18" s="282"/>
      <c r="AG18" s="282"/>
      <c r="AH18" s="282"/>
      <c r="AI18" s="282" t="s">
        <v>435</v>
      </c>
      <c r="AJ18" s="282"/>
      <c r="AK18" s="282"/>
      <c r="AL18" s="282"/>
      <c r="AM18" s="282"/>
      <c r="AN18" s="282"/>
      <c r="AO18" s="282"/>
      <c r="AP18" s="282"/>
      <c r="AQ18" s="282"/>
      <c r="AR18" s="282"/>
      <c r="AS18" s="282"/>
      <c r="AT18" s="282"/>
      <c r="AU18" s="282"/>
      <c r="AV18" s="282"/>
      <c r="AW18" s="282"/>
      <c r="AX18" s="282"/>
      <c r="AY18" s="282"/>
      <c r="AZ18" s="283">
        <f>AZ19+AZ23</f>
        <v>-12327474.61</v>
      </c>
      <c r="BA18" s="283"/>
      <c r="BB18" s="283"/>
      <c r="BC18" s="283"/>
      <c r="BD18" s="283"/>
      <c r="BE18" s="283"/>
      <c r="BF18" s="283"/>
      <c r="BG18" s="283"/>
      <c r="BH18" s="283"/>
      <c r="BI18" s="283"/>
      <c r="BJ18" s="283"/>
      <c r="BK18" s="283"/>
      <c r="BL18" s="283"/>
      <c r="BM18" s="283"/>
      <c r="BN18" s="283"/>
      <c r="BO18" s="283"/>
      <c r="BP18" s="283"/>
      <c r="BQ18" s="283"/>
      <c r="BR18" s="283"/>
      <c r="BS18" s="283"/>
      <c r="BT18" s="283"/>
      <c r="BU18" s="283"/>
      <c r="BV18" s="283"/>
      <c r="BW18" s="283">
        <f>BW19+BW23</f>
        <v>-32487413.87099999</v>
      </c>
      <c r="BX18" s="283"/>
      <c r="BY18" s="283"/>
      <c r="BZ18" s="283"/>
      <c r="CA18" s="283"/>
      <c r="CB18" s="283"/>
      <c r="CC18" s="283"/>
      <c r="CD18" s="283"/>
      <c r="CE18" s="283"/>
      <c r="CF18" s="283"/>
      <c r="CG18" s="283"/>
      <c r="CH18" s="283"/>
      <c r="CI18" s="283"/>
      <c r="CJ18" s="283"/>
      <c r="CK18" s="283"/>
      <c r="CL18" s="283"/>
      <c r="CM18" s="283"/>
      <c r="CN18" s="283"/>
      <c r="CO18" s="283">
        <f>AZ18-BW18</f>
        <v>20159939.26099999</v>
      </c>
      <c r="CP18" s="283"/>
      <c r="CQ18" s="283"/>
      <c r="CR18" s="283"/>
      <c r="CS18" s="283"/>
      <c r="CT18" s="283"/>
      <c r="CU18" s="283"/>
      <c r="CV18" s="283"/>
      <c r="CW18" s="283"/>
      <c r="CX18" s="283"/>
      <c r="CY18" s="283"/>
      <c r="CZ18" s="283"/>
      <c r="DA18" s="283"/>
      <c r="DB18" s="283"/>
      <c r="DC18" s="283"/>
      <c r="DD18" s="283"/>
      <c r="DE18" s="283"/>
      <c r="DF18" s="283"/>
    </row>
    <row r="19" spans="1:110" ht="25.5" customHeight="1">
      <c r="A19" s="293" t="s">
        <v>573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293"/>
      <c r="P19" s="293"/>
      <c r="Q19" s="293"/>
      <c r="R19" s="293"/>
      <c r="S19" s="293"/>
      <c r="T19" s="293"/>
      <c r="U19" s="293"/>
      <c r="V19" s="293"/>
      <c r="W19" s="293"/>
      <c r="X19" s="293"/>
      <c r="Y19" s="293"/>
      <c r="Z19" s="293"/>
      <c r="AA19" s="293"/>
      <c r="AB19" s="294"/>
      <c r="AC19" s="281" t="s">
        <v>432</v>
      </c>
      <c r="AD19" s="282"/>
      <c r="AE19" s="282"/>
      <c r="AF19" s="282"/>
      <c r="AG19" s="282"/>
      <c r="AH19" s="282"/>
      <c r="AI19" s="282" t="s">
        <v>433</v>
      </c>
      <c r="AJ19" s="282"/>
      <c r="AK19" s="282"/>
      <c r="AL19" s="282"/>
      <c r="AM19" s="282"/>
      <c r="AN19" s="282"/>
      <c r="AO19" s="282"/>
      <c r="AP19" s="282"/>
      <c r="AQ19" s="282"/>
      <c r="AR19" s="282"/>
      <c r="AS19" s="282"/>
      <c r="AT19" s="282"/>
      <c r="AU19" s="282"/>
      <c r="AV19" s="282"/>
      <c r="AW19" s="282"/>
      <c r="AX19" s="282"/>
      <c r="AY19" s="282"/>
      <c r="AZ19" s="283">
        <f>AZ20</f>
        <v>-68415980</v>
      </c>
      <c r="BA19" s="283"/>
      <c r="BB19" s="283"/>
      <c r="BC19" s="283"/>
      <c r="BD19" s="283"/>
      <c r="BE19" s="283"/>
      <c r="BF19" s="283"/>
      <c r="BG19" s="283"/>
      <c r="BH19" s="283"/>
      <c r="BI19" s="283"/>
      <c r="BJ19" s="283"/>
      <c r="BK19" s="283"/>
      <c r="BL19" s="283"/>
      <c r="BM19" s="283"/>
      <c r="BN19" s="283"/>
      <c r="BO19" s="283"/>
      <c r="BP19" s="283"/>
      <c r="BQ19" s="283"/>
      <c r="BR19" s="283"/>
      <c r="BS19" s="283"/>
      <c r="BT19" s="283"/>
      <c r="BU19" s="283"/>
      <c r="BV19" s="283"/>
      <c r="BW19" s="283">
        <f>BW20</f>
        <v>-63474315.28099999</v>
      </c>
      <c r="BX19" s="283"/>
      <c r="BY19" s="283"/>
      <c r="BZ19" s="283"/>
      <c r="CA19" s="283"/>
      <c r="CB19" s="283"/>
      <c r="CC19" s="283"/>
      <c r="CD19" s="283"/>
      <c r="CE19" s="283"/>
      <c r="CF19" s="283"/>
      <c r="CG19" s="283"/>
      <c r="CH19" s="283"/>
      <c r="CI19" s="283"/>
      <c r="CJ19" s="283"/>
      <c r="CK19" s="283"/>
      <c r="CL19" s="283"/>
      <c r="CM19" s="283"/>
      <c r="CN19" s="283"/>
      <c r="CO19" s="286" t="s">
        <v>450</v>
      </c>
      <c r="CP19" s="286"/>
      <c r="CQ19" s="286"/>
      <c r="CR19" s="286"/>
      <c r="CS19" s="286"/>
      <c r="CT19" s="286"/>
      <c r="CU19" s="286"/>
      <c r="CV19" s="286"/>
      <c r="CW19" s="286"/>
      <c r="CX19" s="286"/>
      <c r="CY19" s="286"/>
      <c r="CZ19" s="286"/>
      <c r="DA19" s="286"/>
      <c r="DB19" s="286"/>
      <c r="DC19" s="286"/>
      <c r="DD19" s="286"/>
      <c r="DE19" s="286"/>
      <c r="DF19" s="286"/>
    </row>
    <row r="20" spans="1:110" ht="27.75" customHeight="1">
      <c r="A20" s="293" t="s">
        <v>572</v>
      </c>
      <c r="B20" s="293"/>
      <c r="C20" s="293"/>
      <c r="D20" s="293"/>
      <c r="E20" s="293"/>
      <c r="F20" s="293"/>
      <c r="G20" s="293"/>
      <c r="H20" s="293"/>
      <c r="I20" s="293"/>
      <c r="J20" s="293"/>
      <c r="K20" s="293"/>
      <c r="L20" s="293"/>
      <c r="M20" s="293"/>
      <c r="N20" s="293"/>
      <c r="O20" s="293"/>
      <c r="P20" s="293"/>
      <c r="Q20" s="293"/>
      <c r="R20" s="293"/>
      <c r="S20" s="293"/>
      <c r="T20" s="293"/>
      <c r="U20" s="293"/>
      <c r="V20" s="293"/>
      <c r="W20" s="293"/>
      <c r="X20" s="293"/>
      <c r="Y20" s="293"/>
      <c r="Z20" s="293"/>
      <c r="AA20" s="293"/>
      <c r="AB20" s="294"/>
      <c r="AC20" s="281" t="s">
        <v>432</v>
      </c>
      <c r="AD20" s="282"/>
      <c r="AE20" s="282"/>
      <c r="AF20" s="282"/>
      <c r="AG20" s="282"/>
      <c r="AH20" s="282"/>
      <c r="AI20" s="282" t="s">
        <v>571</v>
      </c>
      <c r="AJ20" s="282"/>
      <c r="AK20" s="282"/>
      <c r="AL20" s="282"/>
      <c r="AM20" s="282"/>
      <c r="AN20" s="282"/>
      <c r="AO20" s="282"/>
      <c r="AP20" s="282"/>
      <c r="AQ20" s="282"/>
      <c r="AR20" s="282"/>
      <c r="AS20" s="282"/>
      <c r="AT20" s="282"/>
      <c r="AU20" s="282"/>
      <c r="AV20" s="282"/>
      <c r="AW20" s="282"/>
      <c r="AX20" s="282"/>
      <c r="AY20" s="282"/>
      <c r="AZ20" s="283">
        <f>AZ21</f>
        <v>-68415980</v>
      </c>
      <c r="BA20" s="283"/>
      <c r="BB20" s="283"/>
      <c r="BC20" s="283"/>
      <c r="BD20" s="283"/>
      <c r="BE20" s="283"/>
      <c r="BF20" s="283"/>
      <c r="BG20" s="283"/>
      <c r="BH20" s="283"/>
      <c r="BI20" s="283"/>
      <c r="BJ20" s="283"/>
      <c r="BK20" s="283"/>
      <c r="BL20" s="283"/>
      <c r="BM20" s="283"/>
      <c r="BN20" s="283"/>
      <c r="BO20" s="283"/>
      <c r="BP20" s="283"/>
      <c r="BQ20" s="283"/>
      <c r="BR20" s="283"/>
      <c r="BS20" s="283"/>
      <c r="BT20" s="283"/>
      <c r="BU20" s="283"/>
      <c r="BV20" s="283"/>
      <c r="BW20" s="283">
        <f>BW21</f>
        <v>-63474315.28099999</v>
      </c>
      <c r="BX20" s="283"/>
      <c r="BY20" s="283"/>
      <c r="BZ20" s="283"/>
      <c r="CA20" s="283"/>
      <c r="CB20" s="283"/>
      <c r="CC20" s="283"/>
      <c r="CD20" s="283"/>
      <c r="CE20" s="283"/>
      <c r="CF20" s="283"/>
      <c r="CG20" s="283"/>
      <c r="CH20" s="283"/>
      <c r="CI20" s="283"/>
      <c r="CJ20" s="283"/>
      <c r="CK20" s="283"/>
      <c r="CL20" s="283"/>
      <c r="CM20" s="283"/>
      <c r="CN20" s="283"/>
      <c r="CO20" s="286" t="s">
        <v>450</v>
      </c>
      <c r="CP20" s="286"/>
      <c r="CQ20" s="286"/>
      <c r="CR20" s="286"/>
      <c r="CS20" s="286"/>
      <c r="CT20" s="286"/>
      <c r="CU20" s="286"/>
      <c r="CV20" s="286"/>
      <c r="CW20" s="286"/>
      <c r="CX20" s="286"/>
      <c r="CY20" s="286"/>
      <c r="CZ20" s="286"/>
      <c r="DA20" s="286"/>
      <c r="DB20" s="286"/>
      <c r="DC20" s="286"/>
      <c r="DD20" s="286"/>
      <c r="DE20" s="286"/>
      <c r="DF20" s="286"/>
    </row>
    <row r="21" spans="1:110" ht="23.25" customHeight="1">
      <c r="A21" s="284" t="s">
        <v>570</v>
      </c>
      <c r="B21" s="284"/>
      <c r="C21" s="284"/>
      <c r="D21" s="284"/>
      <c r="E21" s="284"/>
      <c r="F21" s="284"/>
      <c r="G21" s="284"/>
      <c r="H21" s="284"/>
      <c r="I21" s="284"/>
      <c r="J21" s="284"/>
      <c r="K21" s="284"/>
      <c r="L21" s="284"/>
      <c r="M21" s="284"/>
      <c r="N21" s="284"/>
      <c r="O21" s="284"/>
      <c r="P21" s="284"/>
      <c r="Q21" s="284"/>
      <c r="R21" s="284"/>
      <c r="S21" s="284"/>
      <c r="T21" s="284"/>
      <c r="U21" s="284"/>
      <c r="V21" s="284"/>
      <c r="W21" s="284"/>
      <c r="X21" s="284"/>
      <c r="Y21" s="284"/>
      <c r="Z21" s="284"/>
      <c r="AA21" s="284"/>
      <c r="AB21" s="285"/>
      <c r="AC21" s="281" t="s">
        <v>432</v>
      </c>
      <c r="AD21" s="282"/>
      <c r="AE21" s="282"/>
      <c r="AF21" s="282"/>
      <c r="AG21" s="282"/>
      <c r="AH21" s="282"/>
      <c r="AI21" s="282" t="s">
        <v>569</v>
      </c>
      <c r="AJ21" s="282"/>
      <c r="AK21" s="282"/>
      <c r="AL21" s="282"/>
      <c r="AM21" s="282"/>
      <c r="AN21" s="282"/>
      <c r="AO21" s="282"/>
      <c r="AP21" s="282"/>
      <c r="AQ21" s="282"/>
      <c r="AR21" s="282"/>
      <c r="AS21" s="282"/>
      <c r="AT21" s="282"/>
      <c r="AU21" s="282"/>
      <c r="AV21" s="282"/>
      <c r="AW21" s="282"/>
      <c r="AX21" s="282"/>
      <c r="AY21" s="282"/>
      <c r="AZ21" s="283">
        <f>AZ22</f>
        <v>-68415980</v>
      </c>
      <c r="BA21" s="283"/>
      <c r="BB21" s="283"/>
      <c r="BC21" s="283"/>
      <c r="BD21" s="283"/>
      <c r="BE21" s="283"/>
      <c r="BF21" s="283"/>
      <c r="BG21" s="283"/>
      <c r="BH21" s="283"/>
      <c r="BI21" s="283"/>
      <c r="BJ21" s="283"/>
      <c r="BK21" s="283"/>
      <c r="BL21" s="283"/>
      <c r="BM21" s="283"/>
      <c r="BN21" s="283"/>
      <c r="BO21" s="283"/>
      <c r="BP21" s="283"/>
      <c r="BQ21" s="283"/>
      <c r="BR21" s="283"/>
      <c r="BS21" s="283"/>
      <c r="BT21" s="283"/>
      <c r="BU21" s="283"/>
      <c r="BV21" s="283"/>
      <c r="BW21" s="283">
        <f>BW22</f>
        <v>-63474315.28099999</v>
      </c>
      <c r="BX21" s="283"/>
      <c r="BY21" s="283"/>
      <c r="BZ21" s="283"/>
      <c r="CA21" s="283"/>
      <c r="CB21" s="283"/>
      <c r="CC21" s="283"/>
      <c r="CD21" s="283"/>
      <c r="CE21" s="283"/>
      <c r="CF21" s="283"/>
      <c r="CG21" s="283"/>
      <c r="CH21" s="283"/>
      <c r="CI21" s="283"/>
      <c r="CJ21" s="283"/>
      <c r="CK21" s="283"/>
      <c r="CL21" s="283"/>
      <c r="CM21" s="283"/>
      <c r="CN21" s="283"/>
      <c r="CO21" s="286" t="s">
        <v>450</v>
      </c>
      <c r="CP21" s="286"/>
      <c r="CQ21" s="286"/>
      <c r="CR21" s="286"/>
      <c r="CS21" s="286"/>
      <c r="CT21" s="286"/>
      <c r="CU21" s="286"/>
      <c r="CV21" s="286"/>
      <c r="CW21" s="286"/>
      <c r="CX21" s="286"/>
      <c r="CY21" s="286"/>
      <c r="CZ21" s="286"/>
      <c r="DA21" s="286"/>
      <c r="DB21" s="286"/>
      <c r="DC21" s="286"/>
      <c r="DD21" s="286"/>
      <c r="DE21" s="286"/>
      <c r="DF21" s="286"/>
    </row>
    <row r="22" spans="1:110" ht="25.5" customHeight="1">
      <c r="A22" s="293" t="s">
        <v>568</v>
      </c>
      <c r="B22" s="293"/>
      <c r="C22" s="293"/>
      <c r="D22" s="293"/>
      <c r="E22" s="293"/>
      <c r="F22" s="293"/>
      <c r="G22" s="293"/>
      <c r="H22" s="293"/>
      <c r="I22" s="293"/>
      <c r="J22" s="293"/>
      <c r="K22" s="293"/>
      <c r="L22" s="293"/>
      <c r="M22" s="293"/>
      <c r="N22" s="293"/>
      <c r="O22" s="293"/>
      <c r="P22" s="293"/>
      <c r="Q22" s="293"/>
      <c r="R22" s="293"/>
      <c r="S22" s="293"/>
      <c r="T22" s="293"/>
      <c r="U22" s="293"/>
      <c r="V22" s="293"/>
      <c r="W22" s="293"/>
      <c r="X22" s="293"/>
      <c r="Y22" s="293"/>
      <c r="Z22" s="293"/>
      <c r="AA22" s="293"/>
      <c r="AB22" s="294"/>
      <c r="AC22" s="281" t="s">
        <v>432</v>
      </c>
      <c r="AD22" s="282"/>
      <c r="AE22" s="282"/>
      <c r="AF22" s="282"/>
      <c r="AG22" s="282"/>
      <c r="AH22" s="282"/>
      <c r="AI22" s="282" t="s">
        <v>440</v>
      </c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282"/>
      <c r="AV22" s="282"/>
      <c r="AW22" s="282"/>
      <c r="AX22" s="282"/>
      <c r="AY22" s="282"/>
      <c r="AZ22" s="283">
        <f>-Доходы!D19+'Источники '!AZ15:BV15</f>
        <v>-68415980</v>
      </c>
      <c r="BA22" s="283"/>
      <c r="BB22" s="283"/>
      <c r="BC22" s="283"/>
      <c r="BD22" s="283"/>
      <c r="BE22" s="283"/>
      <c r="BF22" s="283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3"/>
      <c r="BR22" s="283"/>
      <c r="BS22" s="283"/>
      <c r="BT22" s="283"/>
      <c r="BU22" s="283"/>
      <c r="BV22" s="283"/>
      <c r="BW22" s="283">
        <f>-Доходы!E19</f>
        <v>-63474315.28099999</v>
      </c>
      <c r="BX22" s="283"/>
      <c r="BY22" s="283"/>
      <c r="BZ22" s="283"/>
      <c r="CA22" s="283"/>
      <c r="CB22" s="283"/>
      <c r="CC22" s="283"/>
      <c r="CD22" s="283"/>
      <c r="CE22" s="283"/>
      <c r="CF22" s="283"/>
      <c r="CG22" s="283"/>
      <c r="CH22" s="283"/>
      <c r="CI22" s="283"/>
      <c r="CJ22" s="283"/>
      <c r="CK22" s="283"/>
      <c r="CL22" s="283"/>
      <c r="CM22" s="283"/>
      <c r="CN22" s="283"/>
      <c r="CO22" s="286" t="s">
        <v>450</v>
      </c>
      <c r="CP22" s="286"/>
      <c r="CQ22" s="286"/>
      <c r="CR22" s="286"/>
      <c r="CS22" s="286"/>
      <c r="CT22" s="286"/>
      <c r="CU22" s="286"/>
      <c r="CV22" s="286"/>
      <c r="CW22" s="286"/>
      <c r="CX22" s="286"/>
      <c r="CY22" s="286"/>
      <c r="CZ22" s="286"/>
      <c r="DA22" s="286"/>
      <c r="DB22" s="286"/>
      <c r="DC22" s="286"/>
      <c r="DD22" s="286"/>
      <c r="DE22" s="286"/>
      <c r="DF22" s="286"/>
    </row>
    <row r="23" spans="1:110" ht="14.25" customHeight="1">
      <c r="A23" s="284" t="s">
        <v>567</v>
      </c>
      <c r="B23" s="284"/>
      <c r="C23" s="284"/>
      <c r="D23" s="284"/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4"/>
      <c r="R23" s="284"/>
      <c r="S23" s="284"/>
      <c r="T23" s="284"/>
      <c r="U23" s="284"/>
      <c r="V23" s="284"/>
      <c r="W23" s="284"/>
      <c r="X23" s="284"/>
      <c r="Y23" s="284"/>
      <c r="Z23" s="284"/>
      <c r="AA23" s="284"/>
      <c r="AB23" s="285"/>
      <c r="AC23" s="281" t="s">
        <v>443</v>
      </c>
      <c r="AD23" s="282"/>
      <c r="AE23" s="282"/>
      <c r="AF23" s="282"/>
      <c r="AG23" s="282"/>
      <c r="AH23" s="282"/>
      <c r="AI23" s="282" t="s">
        <v>444</v>
      </c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3">
        <f>'Расходы '!I6+'Источники '!AZ13:BV13</f>
        <v>56088505.39</v>
      </c>
      <c r="BA23" s="283"/>
      <c r="BB23" s="283"/>
      <c r="BC23" s="283"/>
      <c r="BD23" s="283"/>
      <c r="BE23" s="283"/>
      <c r="BF23" s="283"/>
      <c r="BG23" s="283"/>
      <c r="BH23" s="283"/>
      <c r="BI23" s="283"/>
      <c r="BJ23" s="283"/>
      <c r="BK23" s="283"/>
      <c r="BL23" s="283"/>
      <c r="BM23" s="283"/>
      <c r="BN23" s="283"/>
      <c r="BO23" s="283"/>
      <c r="BP23" s="283"/>
      <c r="BQ23" s="283"/>
      <c r="BR23" s="283"/>
      <c r="BS23" s="283"/>
      <c r="BT23" s="283"/>
      <c r="BU23" s="283"/>
      <c r="BV23" s="283"/>
      <c r="BW23" s="283">
        <f>'Расходы '!J6</f>
        <v>30986901.41</v>
      </c>
      <c r="BX23" s="283"/>
      <c r="BY23" s="283"/>
      <c r="BZ23" s="283"/>
      <c r="CA23" s="283"/>
      <c r="CB23" s="283"/>
      <c r="CC23" s="283"/>
      <c r="CD23" s="283"/>
      <c r="CE23" s="283"/>
      <c r="CF23" s="283"/>
      <c r="CG23" s="283"/>
      <c r="CH23" s="283"/>
      <c r="CI23" s="283"/>
      <c r="CJ23" s="283"/>
      <c r="CK23" s="283"/>
      <c r="CL23" s="283"/>
      <c r="CM23" s="283"/>
      <c r="CN23" s="283"/>
      <c r="CO23" s="286" t="s">
        <v>450</v>
      </c>
      <c r="CP23" s="286"/>
      <c r="CQ23" s="286"/>
      <c r="CR23" s="286"/>
      <c r="CS23" s="286"/>
      <c r="CT23" s="286"/>
      <c r="CU23" s="286"/>
      <c r="CV23" s="286"/>
      <c r="CW23" s="286"/>
      <c r="CX23" s="286"/>
      <c r="CY23" s="286"/>
      <c r="CZ23" s="286"/>
      <c r="DA23" s="286"/>
      <c r="DB23" s="286"/>
      <c r="DC23" s="286"/>
      <c r="DD23" s="286"/>
      <c r="DE23" s="286"/>
      <c r="DF23" s="286"/>
    </row>
    <row r="24" spans="1:110" ht="24" customHeight="1">
      <c r="A24" s="284" t="s">
        <v>566</v>
      </c>
      <c r="B24" s="284"/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5"/>
      <c r="AC24" s="281" t="s">
        <v>443</v>
      </c>
      <c r="AD24" s="282"/>
      <c r="AE24" s="282"/>
      <c r="AF24" s="282"/>
      <c r="AG24" s="282"/>
      <c r="AH24" s="282"/>
      <c r="AI24" s="282" t="s">
        <v>565</v>
      </c>
      <c r="AJ24" s="282"/>
      <c r="AK24" s="282"/>
      <c r="AL24" s="282"/>
      <c r="AM24" s="282"/>
      <c r="AN24" s="282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3">
        <f>AZ23</f>
        <v>56088505.39</v>
      </c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>
        <f>BW23</f>
        <v>30986901.41</v>
      </c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6" t="s">
        <v>450</v>
      </c>
      <c r="CP24" s="286"/>
      <c r="CQ24" s="286"/>
      <c r="CR24" s="286"/>
      <c r="CS24" s="286"/>
      <c r="CT24" s="286"/>
      <c r="CU24" s="286"/>
      <c r="CV24" s="286"/>
      <c r="CW24" s="286"/>
      <c r="CX24" s="286"/>
      <c r="CY24" s="286"/>
      <c r="CZ24" s="286"/>
      <c r="DA24" s="286"/>
      <c r="DB24" s="286"/>
      <c r="DC24" s="286"/>
      <c r="DD24" s="286"/>
      <c r="DE24" s="286"/>
      <c r="DF24" s="286"/>
    </row>
    <row r="25" spans="1:110" ht="24" customHeight="1">
      <c r="A25" s="284" t="s">
        <v>564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84"/>
      <c r="N25" s="284"/>
      <c r="O25" s="284"/>
      <c r="P25" s="284"/>
      <c r="Q25" s="284"/>
      <c r="R25" s="284"/>
      <c r="S25" s="284"/>
      <c r="T25" s="284"/>
      <c r="U25" s="284"/>
      <c r="V25" s="284"/>
      <c r="W25" s="284"/>
      <c r="X25" s="284"/>
      <c r="Y25" s="284"/>
      <c r="Z25" s="284"/>
      <c r="AA25" s="284"/>
      <c r="AB25" s="285"/>
      <c r="AC25" s="281" t="s">
        <v>443</v>
      </c>
      <c r="AD25" s="282"/>
      <c r="AE25" s="282"/>
      <c r="AF25" s="282"/>
      <c r="AG25" s="282"/>
      <c r="AH25" s="282"/>
      <c r="AI25" s="282" t="s">
        <v>563</v>
      </c>
      <c r="AJ25" s="282"/>
      <c r="AK25" s="282"/>
      <c r="AL25" s="282"/>
      <c r="AM25" s="282"/>
      <c r="AN25" s="282"/>
      <c r="AO25" s="282"/>
      <c r="AP25" s="282"/>
      <c r="AQ25" s="282"/>
      <c r="AR25" s="282"/>
      <c r="AS25" s="282"/>
      <c r="AT25" s="282"/>
      <c r="AU25" s="282"/>
      <c r="AV25" s="282"/>
      <c r="AW25" s="282"/>
      <c r="AX25" s="282"/>
      <c r="AY25" s="282"/>
      <c r="AZ25" s="283">
        <f>AZ24</f>
        <v>56088505.39</v>
      </c>
      <c r="BA25" s="283"/>
      <c r="BB25" s="283"/>
      <c r="BC25" s="283"/>
      <c r="BD25" s="283"/>
      <c r="BE25" s="283"/>
      <c r="BF25" s="283"/>
      <c r="BG25" s="283"/>
      <c r="BH25" s="283"/>
      <c r="BI25" s="283"/>
      <c r="BJ25" s="283"/>
      <c r="BK25" s="283"/>
      <c r="BL25" s="283"/>
      <c r="BM25" s="283"/>
      <c r="BN25" s="283"/>
      <c r="BO25" s="283"/>
      <c r="BP25" s="283"/>
      <c r="BQ25" s="283"/>
      <c r="BR25" s="283"/>
      <c r="BS25" s="283"/>
      <c r="BT25" s="283"/>
      <c r="BU25" s="283"/>
      <c r="BV25" s="283"/>
      <c r="BW25" s="283">
        <f>BW24</f>
        <v>30986901.41</v>
      </c>
      <c r="BX25" s="283"/>
      <c r="BY25" s="283"/>
      <c r="BZ25" s="283"/>
      <c r="CA25" s="283"/>
      <c r="CB25" s="283"/>
      <c r="CC25" s="283"/>
      <c r="CD25" s="283"/>
      <c r="CE25" s="283"/>
      <c r="CF25" s="283"/>
      <c r="CG25" s="283"/>
      <c r="CH25" s="283"/>
      <c r="CI25" s="283"/>
      <c r="CJ25" s="283"/>
      <c r="CK25" s="283"/>
      <c r="CL25" s="283"/>
      <c r="CM25" s="283"/>
      <c r="CN25" s="283"/>
      <c r="CO25" s="286" t="s">
        <v>450</v>
      </c>
      <c r="CP25" s="286"/>
      <c r="CQ25" s="286"/>
      <c r="CR25" s="286"/>
      <c r="CS25" s="286"/>
      <c r="CT25" s="286"/>
      <c r="CU25" s="286"/>
      <c r="CV25" s="286"/>
      <c r="CW25" s="286"/>
      <c r="CX25" s="286"/>
      <c r="CY25" s="286"/>
      <c r="CZ25" s="286"/>
      <c r="DA25" s="286"/>
      <c r="DB25" s="286"/>
      <c r="DC25" s="286"/>
      <c r="DD25" s="286"/>
      <c r="DE25" s="286"/>
      <c r="DF25" s="286"/>
    </row>
    <row r="26" spans="1:110" ht="22.5" customHeight="1">
      <c r="A26" s="284" t="s">
        <v>562</v>
      </c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4"/>
      <c r="P26" s="284"/>
      <c r="Q26" s="284"/>
      <c r="R26" s="284"/>
      <c r="S26" s="284"/>
      <c r="T26" s="284"/>
      <c r="U26" s="284"/>
      <c r="V26" s="284"/>
      <c r="W26" s="284"/>
      <c r="X26" s="284"/>
      <c r="Y26" s="284"/>
      <c r="Z26" s="284"/>
      <c r="AA26" s="284"/>
      <c r="AB26" s="285"/>
      <c r="AC26" s="281" t="s">
        <v>443</v>
      </c>
      <c r="AD26" s="282"/>
      <c r="AE26" s="282"/>
      <c r="AF26" s="282"/>
      <c r="AG26" s="282"/>
      <c r="AH26" s="282"/>
      <c r="AI26" s="282" t="s">
        <v>448</v>
      </c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282"/>
      <c r="AV26" s="282"/>
      <c r="AW26" s="282"/>
      <c r="AX26" s="282"/>
      <c r="AY26" s="282"/>
      <c r="AZ26" s="283">
        <f>AZ25</f>
        <v>56088505.39</v>
      </c>
      <c r="BA26" s="283"/>
      <c r="BB26" s="283"/>
      <c r="BC26" s="283"/>
      <c r="BD26" s="283"/>
      <c r="BE26" s="283"/>
      <c r="BF26" s="283"/>
      <c r="BG26" s="283"/>
      <c r="BH26" s="283"/>
      <c r="BI26" s="283"/>
      <c r="BJ26" s="283"/>
      <c r="BK26" s="283"/>
      <c r="BL26" s="283"/>
      <c r="BM26" s="283"/>
      <c r="BN26" s="283"/>
      <c r="BO26" s="283"/>
      <c r="BP26" s="283"/>
      <c r="BQ26" s="283"/>
      <c r="BR26" s="283"/>
      <c r="BS26" s="283"/>
      <c r="BT26" s="283"/>
      <c r="BU26" s="283"/>
      <c r="BV26" s="283"/>
      <c r="BW26" s="283">
        <f>BW25</f>
        <v>30986901.41</v>
      </c>
      <c r="BX26" s="283"/>
      <c r="BY26" s="283"/>
      <c r="BZ26" s="283"/>
      <c r="CA26" s="283"/>
      <c r="CB26" s="283"/>
      <c r="CC26" s="283"/>
      <c r="CD26" s="283"/>
      <c r="CE26" s="283"/>
      <c r="CF26" s="283"/>
      <c r="CG26" s="283"/>
      <c r="CH26" s="283"/>
      <c r="CI26" s="283"/>
      <c r="CJ26" s="283"/>
      <c r="CK26" s="283"/>
      <c r="CL26" s="283"/>
      <c r="CM26" s="283"/>
      <c r="CN26" s="283"/>
      <c r="CO26" s="286" t="s">
        <v>450</v>
      </c>
      <c r="CP26" s="286"/>
      <c r="CQ26" s="286"/>
      <c r="CR26" s="286"/>
      <c r="CS26" s="286"/>
      <c r="CT26" s="286"/>
      <c r="CU26" s="286"/>
      <c r="CV26" s="286"/>
      <c r="CW26" s="286"/>
      <c r="CX26" s="286"/>
      <c r="CY26" s="286"/>
      <c r="CZ26" s="286"/>
      <c r="DA26" s="286"/>
      <c r="DB26" s="286"/>
      <c r="DC26" s="286"/>
      <c r="DD26" s="286"/>
      <c r="DE26" s="286"/>
      <c r="DF26" s="286"/>
    </row>
    <row r="27" spans="30:110" ht="12.75">
      <c r="AD27" s="126"/>
      <c r="AE27" s="126"/>
      <c r="AF27" s="126"/>
      <c r="AG27" s="126"/>
      <c r="DE27" s="123"/>
      <c r="DF27" s="123"/>
    </row>
    <row r="28" spans="1:110" ht="12.75">
      <c r="A28" s="123" t="s">
        <v>561</v>
      </c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6"/>
      <c r="AQ28" s="276"/>
      <c r="AR28" s="276"/>
      <c r="AS28" s="276"/>
      <c r="AT28" s="276"/>
      <c r="AU28" s="276"/>
      <c r="AV28" s="276"/>
      <c r="AW28" s="276"/>
      <c r="AX28" s="276"/>
      <c r="BD28" s="276" t="s">
        <v>560</v>
      </c>
      <c r="BE28" s="276"/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6"/>
      <c r="BS28" s="276"/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6"/>
      <c r="CG28" s="276"/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DE28" s="123"/>
      <c r="DF28" s="123"/>
    </row>
    <row r="29" spans="19:110" ht="12.75">
      <c r="S29" s="277" t="s">
        <v>555</v>
      </c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  <c r="AP29" s="277"/>
      <c r="AQ29" s="277"/>
      <c r="AR29" s="277"/>
      <c r="AS29" s="277"/>
      <c r="AT29" s="277"/>
      <c r="AU29" s="277"/>
      <c r="AV29" s="277"/>
      <c r="AW29" s="277"/>
      <c r="AX29" s="277"/>
      <c r="BD29" s="277" t="s">
        <v>554</v>
      </c>
      <c r="BE29" s="277"/>
      <c r="BF29" s="277"/>
      <c r="BG29" s="277"/>
      <c r="BH29" s="277"/>
      <c r="BI29" s="277"/>
      <c r="BJ29" s="277"/>
      <c r="BK29" s="277"/>
      <c r="BL29" s="277"/>
      <c r="BM29" s="277"/>
      <c r="BN29" s="277"/>
      <c r="BO29" s="277"/>
      <c r="BP29" s="277"/>
      <c r="BQ29" s="277"/>
      <c r="BR29" s="277"/>
      <c r="BS29" s="277"/>
      <c r="BT29" s="277"/>
      <c r="BU29" s="277"/>
      <c r="BV29" s="277"/>
      <c r="BW29" s="277"/>
      <c r="BX29" s="277"/>
      <c r="BY29" s="277"/>
      <c r="BZ29" s="277"/>
      <c r="CA29" s="277"/>
      <c r="CB29" s="277"/>
      <c r="CC29" s="277"/>
      <c r="CD29" s="277"/>
      <c r="CE29" s="277"/>
      <c r="CF29" s="277"/>
      <c r="CG29" s="277"/>
      <c r="CH29" s="277"/>
      <c r="CI29" s="277"/>
      <c r="CJ29" s="277"/>
      <c r="CK29" s="277"/>
      <c r="CL29" s="277"/>
      <c r="CM29" s="277"/>
      <c r="CN29" s="277"/>
      <c r="CO29" s="277"/>
      <c r="CP29" s="277"/>
      <c r="CQ29" s="277"/>
      <c r="CR29" s="277"/>
      <c r="CS29" s="277"/>
      <c r="DE29" s="123"/>
      <c r="DF29" s="123"/>
    </row>
    <row r="30" spans="19:110" ht="12.75">
      <c r="S30" s="125"/>
      <c r="T30" s="125"/>
      <c r="U30" s="125"/>
      <c r="V30" s="125"/>
      <c r="W30" s="125"/>
      <c r="X30" s="125"/>
      <c r="Y30" s="125"/>
      <c r="Z30" s="125"/>
      <c r="AA30" s="125"/>
      <c r="AB30" s="125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BD30" s="125"/>
      <c r="BE30" s="125"/>
      <c r="BF30" s="125"/>
      <c r="BG30" s="125"/>
      <c r="BH30" s="125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  <c r="BV30" s="125"/>
      <c r="BW30" s="125"/>
      <c r="BX30" s="125"/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5"/>
      <c r="CO30" s="125"/>
      <c r="CP30" s="125"/>
      <c r="CQ30" s="125"/>
      <c r="CR30" s="125"/>
      <c r="CS30" s="125"/>
      <c r="DE30" s="123"/>
      <c r="DF30" s="123"/>
    </row>
    <row r="31" spans="1:110" ht="12.75">
      <c r="A31" s="123" t="s">
        <v>559</v>
      </c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276"/>
      <c r="AO31" s="276"/>
      <c r="AP31" s="276"/>
      <c r="AQ31" s="276"/>
      <c r="AR31" s="276"/>
      <c r="AS31" s="276"/>
      <c r="AT31" s="276"/>
      <c r="AU31" s="276"/>
      <c r="AV31" s="276"/>
      <c r="AW31" s="276"/>
      <c r="AX31" s="276"/>
      <c r="AY31" s="276"/>
      <c r="AZ31" s="276"/>
      <c r="BA31" s="276"/>
      <c r="BB31" s="276"/>
      <c r="BC31" s="276"/>
      <c r="BD31" s="276"/>
      <c r="BE31" s="276"/>
      <c r="BK31" s="276" t="s">
        <v>556</v>
      </c>
      <c r="BL31" s="276"/>
      <c r="BM31" s="276"/>
      <c r="BN31" s="276"/>
      <c r="BO31" s="276"/>
      <c r="BP31" s="276"/>
      <c r="BQ31" s="276"/>
      <c r="BR31" s="276"/>
      <c r="BS31" s="276"/>
      <c r="BT31" s="276"/>
      <c r="BU31" s="276"/>
      <c r="BV31" s="276"/>
      <c r="BW31" s="276"/>
      <c r="BX31" s="276"/>
      <c r="BY31" s="276"/>
      <c r="BZ31" s="276"/>
      <c r="CA31" s="276"/>
      <c r="CB31" s="276"/>
      <c r="CC31" s="276"/>
      <c r="CD31" s="276"/>
      <c r="CE31" s="276"/>
      <c r="CF31" s="276"/>
      <c r="CG31" s="276"/>
      <c r="CH31" s="276"/>
      <c r="CI31" s="276"/>
      <c r="CJ31" s="276"/>
      <c r="CK31" s="276"/>
      <c r="CL31" s="276"/>
      <c r="CM31" s="276"/>
      <c r="CN31" s="276"/>
      <c r="CO31" s="276"/>
      <c r="CP31" s="276"/>
      <c r="CQ31" s="276"/>
      <c r="CR31" s="276"/>
      <c r="CS31" s="276"/>
      <c r="CT31" s="276"/>
      <c r="CU31" s="276"/>
      <c r="CV31" s="276"/>
      <c r="CW31" s="276"/>
      <c r="CX31" s="276"/>
      <c r="CY31" s="276"/>
      <c r="CZ31" s="276"/>
      <c r="DE31" s="123"/>
      <c r="DF31" s="123"/>
    </row>
    <row r="32" spans="1:110" ht="12.75">
      <c r="A32" s="123" t="s">
        <v>558</v>
      </c>
      <c r="Z32" s="277" t="s">
        <v>555</v>
      </c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7"/>
      <c r="BA32" s="277"/>
      <c r="BB32" s="277"/>
      <c r="BC32" s="277"/>
      <c r="BD32" s="277"/>
      <c r="BE32" s="277"/>
      <c r="BK32" s="277" t="s">
        <v>554</v>
      </c>
      <c r="BL32" s="277"/>
      <c r="BM32" s="277"/>
      <c r="BN32" s="277"/>
      <c r="BO32" s="277"/>
      <c r="BP32" s="277"/>
      <c r="BQ32" s="277"/>
      <c r="BR32" s="277"/>
      <c r="BS32" s="277"/>
      <c r="BT32" s="277"/>
      <c r="BU32" s="277"/>
      <c r="BV32" s="277"/>
      <c r="BW32" s="277"/>
      <c r="BX32" s="277"/>
      <c r="BY32" s="277"/>
      <c r="BZ32" s="277"/>
      <c r="CA32" s="277"/>
      <c r="CB32" s="277"/>
      <c r="CC32" s="277"/>
      <c r="CD32" s="277"/>
      <c r="CE32" s="277"/>
      <c r="CF32" s="277"/>
      <c r="CG32" s="277"/>
      <c r="CH32" s="277"/>
      <c r="CI32" s="277"/>
      <c r="CJ32" s="277"/>
      <c r="CK32" s="277"/>
      <c r="CL32" s="277"/>
      <c r="CM32" s="277"/>
      <c r="CN32" s="277"/>
      <c r="CO32" s="277"/>
      <c r="CP32" s="277"/>
      <c r="CQ32" s="277"/>
      <c r="CR32" s="277"/>
      <c r="CS32" s="277"/>
      <c r="CT32" s="277"/>
      <c r="CU32" s="277"/>
      <c r="CV32" s="277"/>
      <c r="CW32" s="277"/>
      <c r="CX32" s="277"/>
      <c r="CY32" s="277"/>
      <c r="CZ32" s="277"/>
      <c r="DE32" s="123"/>
      <c r="DF32" s="123"/>
    </row>
    <row r="33" spans="26:110" ht="12.75"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5"/>
      <c r="CO33" s="125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E33" s="123"/>
      <c r="DF33" s="123"/>
    </row>
    <row r="34" spans="1:110" ht="12.75">
      <c r="A34" s="123" t="s">
        <v>557</v>
      </c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276"/>
      <c r="AO34" s="276"/>
      <c r="AP34" s="276"/>
      <c r="AQ34" s="276"/>
      <c r="AR34" s="276"/>
      <c r="AS34" s="276"/>
      <c r="AT34" s="276"/>
      <c r="AU34" s="276"/>
      <c r="AV34" s="276"/>
      <c r="AW34" s="276"/>
      <c r="AX34" s="276"/>
      <c r="BD34" s="276" t="s">
        <v>556</v>
      </c>
      <c r="BE34" s="276"/>
      <c r="BF34" s="276"/>
      <c r="BG34" s="276"/>
      <c r="BH34" s="276"/>
      <c r="BI34" s="276"/>
      <c r="BJ34" s="276"/>
      <c r="BK34" s="276"/>
      <c r="BL34" s="276"/>
      <c r="BM34" s="276"/>
      <c r="BN34" s="276"/>
      <c r="BO34" s="276"/>
      <c r="BP34" s="276"/>
      <c r="BQ34" s="276"/>
      <c r="BR34" s="276"/>
      <c r="BS34" s="276"/>
      <c r="BT34" s="276"/>
      <c r="BU34" s="276"/>
      <c r="BV34" s="276"/>
      <c r="BW34" s="276"/>
      <c r="BX34" s="276"/>
      <c r="BY34" s="276"/>
      <c r="BZ34" s="276"/>
      <c r="CA34" s="276"/>
      <c r="CB34" s="276"/>
      <c r="CC34" s="276"/>
      <c r="CD34" s="276"/>
      <c r="CE34" s="276"/>
      <c r="CF34" s="276"/>
      <c r="CG34" s="276"/>
      <c r="CH34" s="276"/>
      <c r="CI34" s="276"/>
      <c r="CJ34" s="276"/>
      <c r="CK34" s="276"/>
      <c r="CL34" s="276"/>
      <c r="CM34" s="276"/>
      <c r="CN34" s="276"/>
      <c r="CO34" s="276"/>
      <c r="CP34" s="276"/>
      <c r="CQ34" s="276"/>
      <c r="CR34" s="276"/>
      <c r="CS34" s="276"/>
      <c r="DE34" s="123"/>
      <c r="DF34" s="123"/>
    </row>
    <row r="35" spans="19:110" ht="12.75">
      <c r="S35" s="277" t="s">
        <v>555</v>
      </c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  <c r="AP35" s="277"/>
      <c r="AQ35" s="277"/>
      <c r="AR35" s="277"/>
      <c r="AS35" s="277"/>
      <c r="AT35" s="277"/>
      <c r="AU35" s="277"/>
      <c r="AV35" s="277"/>
      <c r="AW35" s="277"/>
      <c r="AX35" s="277"/>
      <c r="BD35" s="277" t="s">
        <v>554</v>
      </c>
      <c r="BE35" s="277"/>
      <c r="BF35" s="277"/>
      <c r="BG35" s="277"/>
      <c r="BH35" s="277"/>
      <c r="BI35" s="277"/>
      <c r="BJ35" s="277"/>
      <c r="BK35" s="277"/>
      <c r="BL35" s="277"/>
      <c r="BM35" s="277"/>
      <c r="BN35" s="277"/>
      <c r="BO35" s="277"/>
      <c r="BP35" s="277"/>
      <c r="BQ35" s="277"/>
      <c r="BR35" s="277"/>
      <c r="BS35" s="277"/>
      <c r="BT35" s="277"/>
      <c r="BU35" s="277"/>
      <c r="BV35" s="277"/>
      <c r="BW35" s="277"/>
      <c r="BX35" s="277"/>
      <c r="BY35" s="277"/>
      <c r="BZ35" s="277"/>
      <c r="CA35" s="277"/>
      <c r="CB35" s="277"/>
      <c r="CC35" s="277"/>
      <c r="CD35" s="277"/>
      <c r="CE35" s="277"/>
      <c r="CF35" s="277"/>
      <c r="CG35" s="277"/>
      <c r="CH35" s="277"/>
      <c r="CI35" s="277"/>
      <c r="CJ35" s="277"/>
      <c r="CK35" s="277"/>
      <c r="CL35" s="277"/>
      <c r="CM35" s="277"/>
      <c r="CN35" s="277"/>
      <c r="CO35" s="277"/>
      <c r="CP35" s="277"/>
      <c r="CQ35" s="277"/>
      <c r="CR35" s="277"/>
      <c r="CS35" s="277"/>
      <c r="DE35" s="123"/>
      <c r="DF35" s="123"/>
    </row>
    <row r="36" spans="47:110" ht="12.75">
      <c r="AU36" s="124"/>
      <c r="DE36" s="123"/>
      <c r="DF36" s="123"/>
    </row>
    <row r="37" spans="1:110" ht="12.75">
      <c r="A37" s="287" t="s">
        <v>553</v>
      </c>
      <c r="B37" s="287"/>
      <c r="C37" s="288" t="s">
        <v>480</v>
      </c>
      <c r="D37" s="288"/>
      <c r="E37" s="288"/>
      <c r="F37" s="288"/>
      <c r="G37" s="289" t="s">
        <v>553</v>
      </c>
      <c r="H37" s="289"/>
      <c r="I37" s="290" t="s">
        <v>907</v>
      </c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X37" s="290"/>
      <c r="Y37" s="290"/>
      <c r="Z37" s="290"/>
      <c r="AA37" s="290"/>
      <c r="AB37" s="290"/>
      <c r="AC37" s="290"/>
      <c r="AD37" s="290"/>
      <c r="AE37" s="290"/>
      <c r="AF37" s="290"/>
      <c r="AG37" s="291">
        <v>20</v>
      </c>
      <c r="AH37" s="291"/>
      <c r="AI37" s="291"/>
      <c r="AJ37" s="291"/>
      <c r="AK37" s="292" t="s">
        <v>908</v>
      </c>
      <c r="AL37" s="292"/>
      <c r="AM37" s="123" t="s">
        <v>552</v>
      </c>
      <c r="DE37" s="123"/>
      <c r="DF37" s="123"/>
    </row>
    <row r="38" spans="109:110" ht="12.75" hidden="1">
      <c r="DE38" s="123"/>
      <c r="DF38" s="123"/>
    </row>
  </sheetData>
  <sheetProtection/>
  <mergeCells count="158">
    <mergeCell ref="A2:DF2"/>
    <mergeCell ref="A3:AB3"/>
    <mergeCell ref="AC3:AH3"/>
    <mergeCell ref="AI3:AY3"/>
    <mergeCell ref="AZ3:BV3"/>
    <mergeCell ref="BW3:CN3"/>
    <mergeCell ref="CO3:DF3"/>
    <mergeCell ref="A4:AB4"/>
    <mergeCell ref="AC4:AH4"/>
    <mergeCell ref="AI4:AY4"/>
    <mergeCell ref="AZ4:BV4"/>
    <mergeCell ref="BW4:CN4"/>
    <mergeCell ref="CO4:DF4"/>
    <mergeCell ref="A5:AB5"/>
    <mergeCell ref="AC5:AH5"/>
    <mergeCell ref="AI5:AY5"/>
    <mergeCell ref="AZ5:BV5"/>
    <mergeCell ref="BW5:CN5"/>
    <mergeCell ref="CO5:DF5"/>
    <mergeCell ref="A6:AB6"/>
    <mergeCell ref="AC6:AH7"/>
    <mergeCell ref="AI6:AY7"/>
    <mergeCell ref="AZ6:BV7"/>
    <mergeCell ref="BW6:CN7"/>
    <mergeCell ref="CO6:DF7"/>
    <mergeCell ref="A7:AB7"/>
    <mergeCell ref="A9:AB9"/>
    <mergeCell ref="AC9:AH9"/>
    <mergeCell ref="AI9:AY9"/>
    <mergeCell ref="AZ9:BV9"/>
    <mergeCell ref="BW9:CN9"/>
    <mergeCell ref="CO9:DF9"/>
    <mergeCell ref="A11:AB11"/>
    <mergeCell ref="AC11:AH11"/>
    <mergeCell ref="AI11:AY11"/>
    <mergeCell ref="AZ11:BV11"/>
    <mergeCell ref="BW11:CN11"/>
    <mergeCell ref="CO11:DF11"/>
    <mergeCell ref="A8:AB8"/>
    <mergeCell ref="AC8:AH8"/>
    <mergeCell ref="AI8:AY8"/>
    <mergeCell ref="AZ8:BV8"/>
    <mergeCell ref="BW8:CN8"/>
    <mergeCell ref="CO8:DF8"/>
    <mergeCell ref="A12:AB12"/>
    <mergeCell ref="AC12:AH12"/>
    <mergeCell ref="AI12:AY12"/>
    <mergeCell ref="AZ12:BV12"/>
    <mergeCell ref="BW12:CN12"/>
    <mergeCell ref="CO12:DF12"/>
    <mergeCell ref="A13:AB13"/>
    <mergeCell ref="AC13:AH13"/>
    <mergeCell ref="AI13:AY13"/>
    <mergeCell ref="AZ13:BV13"/>
    <mergeCell ref="BW13:CN13"/>
    <mergeCell ref="CO13:DF13"/>
    <mergeCell ref="A14:AB14"/>
    <mergeCell ref="AC14:AH14"/>
    <mergeCell ref="AI14:AY14"/>
    <mergeCell ref="AZ14:BV14"/>
    <mergeCell ref="BW14:CN14"/>
    <mergeCell ref="CO14:DF14"/>
    <mergeCell ref="A15:AB15"/>
    <mergeCell ref="AC15:AH15"/>
    <mergeCell ref="AI15:AY15"/>
    <mergeCell ref="AZ15:BV15"/>
    <mergeCell ref="BW15:CN15"/>
    <mergeCell ref="CO15:DF15"/>
    <mergeCell ref="A16:AB16"/>
    <mergeCell ref="AC16:AH16"/>
    <mergeCell ref="AI16:AY16"/>
    <mergeCell ref="AZ16:BV16"/>
    <mergeCell ref="BW16:CN16"/>
    <mergeCell ref="CO16:DF16"/>
    <mergeCell ref="A17:AB17"/>
    <mergeCell ref="AC17:AH17"/>
    <mergeCell ref="AI17:AY17"/>
    <mergeCell ref="AZ17:BV17"/>
    <mergeCell ref="BW17:CN17"/>
    <mergeCell ref="CO17:DF17"/>
    <mergeCell ref="A18:AB18"/>
    <mergeCell ref="AC18:AH18"/>
    <mergeCell ref="AI18:AY18"/>
    <mergeCell ref="AZ18:BV18"/>
    <mergeCell ref="BW18:CN18"/>
    <mergeCell ref="CO18:DF18"/>
    <mergeCell ref="A19:AB19"/>
    <mergeCell ref="AC19:AH19"/>
    <mergeCell ref="AI19:AY19"/>
    <mergeCell ref="AZ19:BV19"/>
    <mergeCell ref="BW19:CN19"/>
    <mergeCell ref="CO19:DF19"/>
    <mergeCell ref="A20:AB20"/>
    <mergeCell ref="AC20:AH20"/>
    <mergeCell ref="AI20:AY20"/>
    <mergeCell ref="AZ20:BV20"/>
    <mergeCell ref="BW20:CN20"/>
    <mergeCell ref="CO20:DF20"/>
    <mergeCell ref="A21:AB21"/>
    <mergeCell ref="AC21:AH21"/>
    <mergeCell ref="AI21:AY21"/>
    <mergeCell ref="AZ21:BV21"/>
    <mergeCell ref="BW21:CN21"/>
    <mergeCell ref="CO21:DF21"/>
    <mergeCell ref="A22:AB22"/>
    <mergeCell ref="AC22:AH22"/>
    <mergeCell ref="AI22:AY22"/>
    <mergeCell ref="AZ22:BV22"/>
    <mergeCell ref="BW22:CN22"/>
    <mergeCell ref="CO22:DF22"/>
    <mergeCell ref="A23:AB23"/>
    <mergeCell ref="AC23:AH23"/>
    <mergeCell ref="AI23:AY23"/>
    <mergeCell ref="AZ23:BV23"/>
    <mergeCell ref="BW23:CN23"/>
    <mergeCell ref="CO23:DF23"/>
    <mergeCell ref="A24:AB24"/>
    <mergeCell ref="AC24:AH24"/>
    <mergeCell ref="AI24:AY24"/>
    <mergeCell ref="AZ24:BV24"/>
    <mergeCell ref="BW24:CN24"/>
    <mergeCell ref="CO24:DF24"/>
    <mergeCell ref="Z32:BE32"/>
    <mergeCell ref="BK32:CZ32"/>
    <mergeCell ref="S34:AX34"/>
    <mergeCell ref="BD34:CS34"/>
    <mergeCell ref="S35:AX35"/>
    <mergeCell ref="BD35:CS35"/>
    <mergeCell ref="A37:B37"/>
    <mergeCell ref="C37:F37"/>
    <mergeCell ref="G37:H37"/>
    <mergeCell ref="I37:AF37"/>
    <mergeCell ref="AG37:AJ37"/>
    <mergeCell ref="AK37:AL37"/>
    <mergeCell ref="A25:AB25"/>
    <mergeCell ref="AC25:AH25"/>
    <mergeCell ref="AI25:AY25"/>
    <mergeCell ref="AZ25:BV25"/>
    <mergeCell ref="BW25:CN25"/>
    <mergeCell ref="CO25:DF25"/>
    <mergeCell ref="A26:AB26"/>
    <mergeCell ref="AC26:AH26"/>
    <mergeCell ref="AI26:AY26"/>
    <mergeCell ref="AZ26:BV26"/>
    <mergeCell ref="BW26:CN26"/>
    <mergeCell ref="CO26:DF26"/>
    <mergeCell ref="A10:AB10"/>
    <mergeCell ref="AC10:AH10"/>
    <mergeCell ref="AI10:AY10"/>
    <mergeCell ref="AZ10:BV10"/>
    <mergeCell ref="BW10:CN10"/>
    <mergeCell ref="CO10:DF10"/>
    <mergeCell ref="S28:AX28"/>
    <mergeCell ref="BD28:CS28"/>
    <mergeCell ref="S29:AX29"/>
    <mergeCell ref="BD29:CS29"/>
    <mergeCell ref="Z31:BE31"/>
    <mergeCell ref="BK31:CZ31"/>
  </mergeCells>
  <printOptions/>
  <pageMargins left="0.63" right="0.11811023622047245" top="0.31496062992125984" bottom="0.1968503937007874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rep:2.37.0.99</dc:description>
  <cp:lastModifiedBy>Lux</cp:lastModifiedBy>
  <cp:lastPrinted>2018-01-11T12:52:07Z</cp:lastPrinted>
  <dcterms:created xsi:type="dcterms:W3CDTF">2016-01-07T08:35:26Z</dcterms:created>
  <dcterms:modified xsi:type="dcterms:W3CDTF">2018-02-02T09:34:18Z</dcterms:modified>
  <cp:category/>
  <cp:version/>
  <cp:contentType/>
  <cp:contentStatus/>
</cp:coreProperties>
</file>