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5" activeTab="7"/>
  </bookViews>
  <sheets>
    <sheet name="Расходы нов. (2)" sheetId="1" state="hidden" r:id="rId1"/>
    <sheet name="Отчет о совместимости" sheetId="2" state="hidden" r:id="rId2"/>
    <sheet name="Лист1" sheetId="3" state="hidden" r:id="rId3"/>
    <sheet name="смета кварт" sheetId="4" state="hidden" r:id="rId4"/>
    <sheet name="Отчет о совместимости (1)" sheetId="5" state="hidden" r:id="rId5"/>
    <sheet name="дох.стар." sheetId="6" r:id="rId6"/>
    <sheet name="Доходы" sheetId="7" r:id="rId7"/>
    <sheet name="Расходы" sheetId="8" r:id="rId8"/>
    <sheet name="Источники " sheetId="9" r:id="rId9"/>
    <sheet name="Лист2" sheetId="10" state="hidden" r:id="rId10"/>
  </sheets>
  <definedNames>
    <definedName name="RBEGIN_1" localSheetId="6">'Доходы'!$A$19</definedName>
    <definedName name="REND_1" localSheetId="6">'Доходы'!$A$86</definedName>
    <definedName name="_xlnm.Print_Area" localSheetId="5">'дох.стар.'!$A$1:$DD$89</definedName>
    <definedName name="_xlnm.Print_Area" localSheetId="8">'Источники '!$A$1:$DF$35</definedName>
    <definedName name="_xlnm.Print_Area" localSheetId="7">'Расходы'!$A$1:$L$440</definedName>
  </definedNames>
  <calcPr fullCalcOnLoad="1"/>
</workbook>
</file>

<file path=xl/sharedStrings.xml><?xml version="1.0" encoding="utf-8"?>
<sst xmlns="http://schemas.openxmlformats.org/spreadsheetml/2006/main" count="4649" uniqueCount="990">
  <si>
    <t>Наименование показателя</t>
  </si>
  <si>
    <t>Код стро-ки</t>
  </si>
  <si>
    <t>Исполнено</t>
  </si>
  <si>
    <t>Неисполненные назначения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</si>
  <si>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</si>
  <si>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</si>
  <si>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</si>
  <si>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</si>
  <si>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</si>
  <si>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</si>
  <si>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</si>
  <si>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</si>
  <si>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</si>
  <si>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ОТЧЕТ ОБ ИСПОЛНЕНИИ БЮДЖЕТА</t>
  </si>
  <si>
    <t>0503117</t>
  </si>
  <si>
    <t xml:space="preserve">Наименование органа, организующего </t>
  </si>
  <si>
    <t>исполнение бюджета</t>
  </si>
  <si>
    <t>1. Доходы бюджета</t>
  </si>
  <si>
    <t>Доходы бюджета - всего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</si>
  <si>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</si>
  <si>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</si>
  <si>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</si>
  <si>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Администрация МО "Красносельское сельское поселение"</t>
  </si>
  <si>
    <t xml:space="preserve">на </t>
  </si>
  <si>
    <t>Прочие неналоговые доходы бюджетов поселений</t>
  </si>
  <si>
    <t>НАЛОГИ НА ПРИБЫЛЬ, ДОХОДЫ</t>
  </si>
  <si>
    <t>НАЛОГИ НА ИМУЩЕСТВО</t>
  </si>
  <si>
    <t>ГОСУДАРСТВЕННАЯ ПОШЛИНА</t>
  </si>
  <si>
    <t>ДОХОДЫ ОТ ПРОДАЖИ МАТЕРИАЛЬНЫХ И НЕМАТЕРИАЛЬНЫХ  АКТИВОВ</t>
  </si>
  <si>
    <t>Прочие неналоговые доходы</t>
  </si>
  <si>
    <t xml:space="preserve">ПРОЧИЕ НЕНАЛОГОВЫЕ ДОХОДЫ </t>
  </si>
  <si>
    <t>Налоговые и неналоговые доходы</t>
  </si>
  <si>
    <t>Транспортный налог</t>
  </si>
  <si>
    <t>000.10000000000000.000</t>
  </si>
  <si>
    <t>000.10600100000000.110</t>
  </si>
  <si>
    <t>000.10606000000000.110</t>
  </si>
  <si>
    <t>000.11105000000000.120</t>
  </si>
  <si>
    <t>000.11105035100000.120</t>
  </si>
  <si>
    <t>000.11109000000000.120</t>
  </si>
  <si>
    <t>000.11109045100000.120</t>
  </si>
  <si>
    <t>000.11406000000000.430</t>
  </si>
  <si>
    <t>000.11705000000000.180</t>
  </si>
  <si>
    <t>000.11705050100000.180</t>
  </si>
  <si>
    <t>000.20201000000000.151</t>
  </si>
  <si>
    <t>000.20201001100000.151</t>
  </si>
  <si>
    <t>000.20203000000000.151</t>
  </si>
  <si>
    <t>000.20203015100000.151</t>
  </si>
  <si>
    <t>2. Расходы бюджета</t>
  </si>
  <si>
    <t>Утвержденные бюджетные назначения</t>
  </si>
  <si>
    <t>1</t>
  </si>
  <si>
    <t>2</t>
  </si>
  <si>
    <t>Общегосударственные вопросы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</si>
  <si>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</si>
  <si>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</si>
  <si>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</si>
  <si>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</si>
  <si>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</si>
  <si>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</si>
  <si>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</si>
  <si>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</si>
  <si>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</si>
  <si>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</si>
  <si>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</si>
  <si>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</si>
  <si>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Обслуживание внутреннего государственного и муниципального долга</t>
  </si>
  <si>
    <t>Форма 0503117 с. 3</t>
  </si>
  <si>
    <t xml:space="preserve">  3. Источники финансирования дефицитов бюджетов</t>
  </si>
  <si>
    <t>Код доходов по КД</t>
  </si>
  <si>
    <t>Утвержденные 
бюджетные 
назначения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</si>
  <si>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</si>
  <si>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</si>
  <si>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</si>
  <si>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</si>
  <si>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</si>
  <si>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</si>
  <si>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Руководитель</t>
  </si>
  <si>
    <t>М.Л. ТОРОПОВ</t>
  </si>
  <si>
    <t>(подпись)</t>
  </si>
  <si>
    <t>(расшифровка подписи)</t>
  </si>
  <si>
    <t>Руководитель финансово-</t>
  </si>
  <si>
    <t>М.Н. ЕФИМОВА</t>
  </si>
  <si>
    <t>экономической службы</t>
  </si>
  <si>
    <t>Главный бухгалтер</t>
  </si>
  <si>
    <t>"</t>
  </si>
  <si>
    <t>Библиотеки</t>
  </si>
  <si>
    <t>Межбюджетные трансферты</t>
  </si>
  <si>
    <t>Отчет о совместимости для Отчет за месяц 2011 г. (форма 117).xls</t>
  </si>
  <si>
    <t>Дата отчета: 04.07.2011 11:39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</si>
  <si>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</si>
  <si>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</si>
  <si>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</si>
  <si>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</si>
  <si>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'Источники'!AZ17:AZ18</t>
  </si>
  <si>
    <t>'Источники'!BW17:BW18</t>
  </si>
  <si>
    <t>Центральный аппарат</t>
  </si>
  <si>
    <t xml:space="preserve">Коммунальные услуги </t>
  </si>
  <si>
    <t>Публикация нормативно-правовых актов и другой официальной информации</t>
  </si>
  <si>
    <t>Обеспечение пожарной безопасности</t>
  </si>
  <si>
    <t>Сельское хозяйство и рыболовство</t>
  </si>
  <si>
    <t>Физическая культура</t>
  </si>
  <si>
    <t>Результат исполнения бюджета (дефицит/профицит)</t>
  </si>
  <si>
    <t>952 01020020300500 000</t>
  </si>
  <si>
    <t>Выполнение функций органами местного самоуправления</t>
  </si>
  <si>
    <t>952 01020020300000 000</t>
  </si>
  <si>
    <t>Глава муниципального образования</t>
  </si>
  <si>
    <t>952 01020020000000 000</t>
  </si>
  <si>
    <t>952 01020000000000 000</t>
  </si>
  <si>
    <t>Функционирование высшего должностного лица субъекта РФ и муниципального образования</t>
  </si>
  <si>
    <t>952 00000000000000 000</t>
  </si>
  <si>
    <t>Совет депутатов МО "Красносельское сельское поселение"</t>
  </si>
  <si>
    <t/>
  </si>
  <si>
    <t>0104</t>
  </si>
  <si>
    <t>Обеспечение деятельности подведомственных учреждений</t>
  </si>
  <si>
    <t>Центры спортивной подготовки</t>
  </si>
  <si>
    <t>Физическая культура и спорт</t>
  </si>
  <si>
    <t>Муниципальная долгосрочная целевая 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</si>
  <si>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Муниципальные долгосрочные целевые программы  МО "Красносельское сельское поселение"</t>
  </si>
  <si>
    <t>Муниципальные долгосрочные целевые программы муниципальных образований</t>
  </si>
  <si>
    <t>МУК "Культурно-информационный центр "Гармония"</t>
  </si>
  <si>
    <t>Реализация государственных функций, связанных с общегосударственным управлением</t>
  </si>
  <si>
    <t>Культура</t>
  </si>
  <si>
    <t xml:space="preserve">Культура и кинематография </t>
  </si>
  <si>
    <t xml:space="preserve">Обеспечение деятельности подведомственных учреждений </t>
  </si>
  <si>
    <t>Организационно- воспитательная работа с молодёжью</t>
  </si>
  <si>
    <t>Молодежная политика и оздоровление детей</t>
  </si>
  <si>
    <t xml:space="preserve">Образование </t>
  </si>
  <si>
    <t>Адмнистрация МО "Гончаровское сельское поселение"</t>
  </si>
  <si>
    <t>Процентные платежи по муниципальному долгу</t>
  </si>
  <si>
    <t>933 13000000000000 000</t>
  </si>
  <si>
    <t>Обслуживание  государственного и муниципального долга</t>
  </si>
  <si>
    <t>933 10037955606500 000</t>
  </si>
  <si>
    <t>933 10037955606000 000</t>
  </si>
  <si>
    <t>Муниципальная долгосрочная целевая программа "ддержка граждан, нуждающихся в улучшении жилищных условий, в том числе молодежи на 2010-2012 годы МО "Красносельское сельское поселение" Выборгского района Ленинградской области</t>
  </si>
  <si>
    <t>933 10037955600000 000</t>
  </si>
  <si>
    <t>933 10037950000000 000</t>
  </si>
  <si>
    <t>933 10015210600017 000</t>
  </si>
  <si>
    <t>Иные межбюджетные тансферты</t>
  </si>
  <si>
    <t>933 10015210600000 000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</si>
  <si>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</si>
  <si>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933 10015210000000 000</t>
  </si>
  <si>
    <t>933 10010000000000 000</t>
  </si>
  <si>
    <t>Пенсионное обеспечение</t>
  </si>
  <si>
    <t>933 10000000000000 000</t>
  </si>
  <si>
    <t>Социальная политика</t>
  </si>
  <si>
    <t>933 05036000500500 000</t>
  </si>
  <si>
    <t>933 05036000500000 000</t>
  </si>
  <si>
    <t>933 05036000400500 000</t>
  </si>
  <si>
    <t>933 05036000400000 000</t>
  </si>
  <si>
    <t>Организация и содержание мест захоронения</t>
  </si>
  <si>
    <t>933 05036000300500 000</t>
  </si>
  <si>
    <t>933 05036000300000 000</t>
  </si>
  <si>
    <t>Озеленение</t>
  </si>
  <si>
    <t>933 05036000200500 000</t>
  </si>
  <si>
    <t>933 05036000200000 000</t>
  </si>
  <si>
    <t>933 05036000100500 000</t>
  </si>
  <si>
    <t>933 05036000100000 000</t>
  </si>
  <si>
    <t>Уличное освещение</t>
  </si>
  <si>
    <t>933 05036000000000 000</t>
  </si>
  <si>
    <t>933 05030000000000 000</t>
  </si>
  <si>
    <t>933 05027955604500 000</t>
  </si>
  <si>
    <t>933 05027955604000 000</t>
  </si>
  <si>
    <t>Муниципальная долгосрочная целевая программа МО "Красносельское сельское поселение" "Обеспечениесоциально значимых объектов жизнеобеспечения резервными источниками энергоснабжения на 2011-2015 годы"</t>
  </si>
  <si>
    <t>933 05027955600000 000</t>
  </si>
  <si>
    <t>933 05027950000000 000</t>
  </si>
  <si>
    <t>933 05023510500500 000</t>
  </si>
  <si>
    <t>933 05023510500000 000</t>
  </si>
  <si>
    <t>Мероприятия в области коммунального хозяйства</t>
  </si>
  <si>
    <t>Субсидии юридическим лицам</t>
  </si>
  <si>
    <t>933 05023510000000 000</t>
  </si>
  <si>
    <t xml:space="preserve">Поддержка коммунального хозяйства </t>
  </si>
  <si>
    <t>933 05020000000000 000</t>
  </si>
  <si>
    <t>933 05013500200500 000</t>
  </si>
  <si>
    <t>933 05013500200000 000</t>
  </si>
  <si>
    <t>Капитальный ремонт муниципального жилищного фонда</t>
  </si>
  <si>
    <t>933 05013500000000 000</t>
  </si>
  <si>
    <t>Поддержка жилищного хозяйства</t>
  </si>
  <si>
    <t>933 05010000000000 000</t>
  </si>
  <si>
    <t>933 05000000000000 000</t>
  </si>
  <si>
    <t>Жилищно-коммунальное хозяйство</t>
  </si>
  <si>
    <t>933 04127955603500 000</t>
  </si>
  <si>
    <t>933 04127955603000 000</t>
  </si>
  <si>
    <t>933 04127955600000 000</t>
  </si>
  <si>
    <t>933 04127950000000 000</t>
  </si>
  <si>
    <t>933 04120000000000 000</t>
  </si>
  <si>
    <t>933 04057955602006 000</t>
  </si>
  <si>
    <t>933 04057955602000 000</t>
  </si>
  <si>
    <t>Муниципальная долгосрочная целевая  программа "Развитие и поддержка агропромышленного комплекса МО "Красносельское сельское поселение" на 2011-2013 годы"</t>
  </si>
  <si>
    <t>933 04057955600000 000</t>
  </si>
  <si>
    <t>933 04057950000000 000</t>
  </si>
  <si>
    <t>933 04050000000000 000</t>
  </si>
  <si>
    <t>933 04000000000000 000</t>
  </si>
  <si>
    <t>Национальная экономика</t>
  </si>
  <si>
    <t>933 03107955601500 000</t>
  </si>
  <si>
    <t>933 03107955601000 000</t>
  </si>
  <si>
    <t>933 03107955600000 000</t>
  </si>
  <si>
    <t>933 03107950000000 000</t>
  </si>
  <si>
    <t>933 03100000000000 000</t>
  </si>
  <si>
    <t>933 03092180100500 000</t>
  </si>
  <si>
    <t>933 03092180100000 000</t>
  </si>
  <si>
    <t>Предупреждение и ликвидация последствий чрезвычайных ситуаций природного и техногенного характера</t>
  </si>
  <si>
    <t>933 03092180000000 000</t>
  </si>
  <si>
    <t>Мероприятия по предупреждению и ликвидации последствий чрезвычайных ситуаций и стихийных бедствий</t>
  </si>
  <si>
    <t>933 03090000000000 000</t>
  </si>
  <si>
    <t>Защита населения и территории от чрезвычайных ситуаций природного и техногенного характера, гражданская оборона</t>
  </si>
  <si>
    <t>933 03000000000000 000</t>
  </si>
  <si>
    <t>Национальная безопастность и правоохранительная деятельность</t>
  </si>
  <si>
    <t>933 02030013600500 000</t>
  </si>
  <si>
    <t>933 02030013600000 000</t>
  </si>
  <si>
    <t>Осуществление первичного воинского учета на территориях, где отсутствуют военные комиссариаты</t>
  </si>
  <si>
    <t>933 02030010000000 000</t>
  </si>
  <si>
    <t>933 02030000000000 000</t>
  </si>
  <si>
    <t>933 02000000000000 000</t>
  </si>
  <si>
    <t>Национальная оборона</t>
  </si>
  <si>
    <t>0020000</t>
  </si>
  <si>
    <t>933 01135210600017 000</t>
  </si>
  <si>
    <t>933 01135210600000 000</t>
  </si>
  <si>
    <t>933 01135210000000 000</t>
  </si>
  <si>
    <t>0111</t>
  </si>
  <si>
    <t>933 01130920302000 000</t>
  </si>
  <si>
    <t>933 01130920300000 000</t>
  </si>
  <si>
    <t>Выполнение других обязятельств государства</t>
  </si>
  <si>
    <t>933 01130920000000 000</t>
  </si>
  <si>
    <t>933 01130000000000 000</t>
  </si>
  <si>
    <t>Другие общегосударственные вопросы</t>
  </si>
  <si>
    <t>933 01110700500000 000</t>
  </si>
  <si>
    <t>Резервные фонды местных администраций</t>
  </si>
  <si>
    <t>933 01110700000000 000</t>
  </si>
  <si>
    <t>Резервные фонды</t>
  </si>
  <si>
    <t>933 01110000000000 000</t>
  </si>
  <si>
    <t>933 01065210600017 000</t>
  </si>
  <si>
    <t>933 01065210600000 000</t>
  </si>
  <si>
    <t>933 01065210000000 000</t>
  </si>
  <si>
    <t>933 01060000000000 000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</si>
  <si>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</si>
  <si>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933 01045210600017 000</t>
  </si>
  <si>
    <t>933 01045210600000 000</t>
  </si>
  <si>
    <t>933 01045210000000 000</t>
  </si>
  <si>
    <t>933 01040020800500 000</t>
  </si>
  <si>
    <t>933 01040020800000 000</t>
  </si>
  <si>
    <t>Глава местной администрации (исполнительно-распредилительного органа МО)</t>
  </si>
  <si>
    <t>933 01040020400500 000</t>
  </si>
  <si>
    <t>933 01040020400000 000</t>
  </si>
  <si>
    <t>933 01040020000000 000</t>
  </si>
  <si>
    <t>933 01040000000000 000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</si>
  <si>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</si>
  <si>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</si>
  <si>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933 01000000000000 000</t>
  </si>
  <si>
    <t>933 00000000000000 000</t>
  </si>
  <si>
    <t>Расходы бюджета - всего:</t>
  </si>
  <si>
    <t>Неисполненые назначения</t>
  </si>
  <si>
    <t>Код бюжетной классификации</t>
  </si>
  <si>
    <t>код строки</t>
  </si>
  <si>
    <t>ОРГ_1УР</t>
  </si>
  <si>
    <t>Наименование</t>
  </si>
  <si>
    <t>№</t>
  </si>
  <si>
    <t>Руководство и управление в сфере установленных функций органов местного самоуправления</t>
  </si>
  <si>
    <t>Муниципальная долгосрочная целевая  программа "Поддержка малого и среднего предпринимательства на территории МО "Красносельское сельское поселение" на 2011-2013 гг"</t>
  </si>
  <si>
    <t>Прочие мероприятия по благоустройству городских округов и поселений</t>
  </si>
  <si>
    <t>Муниципальная долгосрочная целевая  программа "Повышение безопасности дорожного движения на территории МО "Красносельское сельское поселение" на 2011-2013 гг"</t>
  </si>
  <si>
    <t>уменьшение прочих остатков денежных средств бюджетов</t>
  </si>
  <si>
    <t>000 01050200000000 600</t>
  </si>
  <si>
    <t>000 01050000000000 600</t>
  </si>
  <si>
    <t>000 01050201100000 510</t>
  </si>
  <si>
    <t>увеличение прочих остатков средств бюджетов</t>
  </si>
  <si>
    <t>000 01050201000000 510</t>
  </si>
  <si>
    <t>000 01050200000000 500</t>
  </si>
  <si>
    <t>000 01050000000000 500</t>
  </si>
  <si>
    <t>увеличение остатков средств бюджетов</t>
  </si>
  <si>
    <t>000 01050000000000 000</t>
  </si>
  <si>
    <t>Изменение остатков средств на счетах  по учету 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</si>
  <si>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</si>
  <si>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</t>
  </si>
  <si>
    <t>933 01040020400500 211</t>
  </si>
  <si>
    <t>933 01040020400500 212</t>
  </si>
  <si>
    <t>933 01040020400500 213</t>
  </si>
  <si>
    <t>933 01040020400500 222</t>
  </si>
  <si>
    <t>933 01040020400500 221</t>
  </si>
  <si>
    <t>933 01040020800500 211</t>
  </si>
  <si>
    <t>933 01040020800500 213</t>
  </si>
  <si>
    <t>Перечисления другим бюджетам бюджетной системы РФ</t>
  </si>
  <si>
    <t>0112</t>
  </si>
  <si>
    <t>0105</t>
  </si>
  <si>
    <t>0106</t>
  </si>
  <si>
    <t>Безвозмедные перечисления организациям, за исключением государ. и мун.организаций</t>
  </si>
  <si>
    <t>0107</t>
  </si>
  <si>
    <t>Пособие по социальной помощи населению</t>
  </si>
  <si>
    <t>Обслуживание внутренних долговых обязательств</t>
  </si>
  <si>
    <t>952 01020020300500 213</t>
  </si>
  <si>
    <t>952 01020020300500 211</t>
  </si>
  <si>
    <t>933 01045210600017 251</t>
  </si>
  <si>
    <t>933 01040020400500 223</t>
  </si>
  <si>
    <t>933 01040020400500 225</t>
  </si>
  <si>
    <t>933 01040020400500 226</t>
  </si>
  <si>
    <t>933 01040020400500 290</t>
  </si>
  <si>
    <t>933 01065210600017 251</t>
  </si>
  <si>
    <t>933 01135210600017 251</t>
  </si>
  <si>
    <t>933 02030013600500 211</t>
  </si>
  <si>
    <t>933 02030013600500 213</t>
  </si>
  <si>
    <t>933 03092180100500 226</t>
  </si>
  <si>
    <t>933 03107955601500 226</t>
  </si>
  <si>
    <t>933 04057955602006 242</t>
  </si>
  <si>
    <t>933 04127955603500 226</t>
  </si>
  <si>
    <t>933 05013500200500 225</t>
  </si>
  <si>
    <t>933 05023510500500 225</t>
  </si>
  <si>
    <t>933 05027955604500 310</t>
  </si>
  <si>
    <t>933 05036000100500 223</t>
  </si>
  <si>
    <t>933 05036000100500 225</t>
  </si>
  <si>
    <t>933 05036000200500 225</t>
  </si>
  <si>
    <t>933 05036000300500 225</t>
  </si>
  <si>
    <t>933 05036000400500 225</t>
  </si>
  <si>
    <t>933 05036000400500 226</t>
  </si>
  <si>
    <t>933 05036000400500 340</t>
  </si>
  <si>
    <t>933 05036000500500 225</t>
  </si>
  <si>
    <t>933 05036000500500 226</t>
  </si>
  <si>
    <t>933 05036000500500 340</t>
  </si>
  <si>
    <t>933 10015210600017 251</t>
  </si>
  <si>
    <t>933 10037955606500 262</t>
  </si>
  <si>
    <t>952 01030000000000 000</t>
  </si>
  <si>
    <t>Исполнение судебных актов вступивих в законную силу</t>
  </si>
  <si>
    <t>933 05020920301000 000</t>
  </si>
  <si>
    <t>933 05020920301500 000</t>
  </si>
  <si>
    <t>933 05020920301500 290</t>
  </si>
  <si>
    <t>Расходы</t>
  </si>
  <si>
    <t>933 01040020400500 200</t>
  </si>
  <si>
    <t>Оплата труда и начисления на выплаты по оплате труда</t>
  </si>
  <si>
    <t>933 01040020400500 210</t>
  </si>
  <si>
    <t>Оплата работ, услуг</t>
  </si>
  <si>
    <t>933 01040020400500 220</t>
  </si>
  <si>
    <t>Поступление нефинансовых активов</t>
  </si>
  <si>
    <t>933 01040020800500 200</t>
  </si>
  <si>
    <t>933 01040020800500 210</t>
  </si>
  <si>
    <t>933 01045210600017 200</t>
  </si>
  <si>
    <t>Безвозмедные перечисления бюджетам</t>
  </si>
  <si>
    <t>933 01065210600017 200</t>
  </si>
  <si>
    <t>933 0111700500013 200</t>
  </si>
  <si>
    <t>933 01130920302500 000</t>
  </si>
  <si>
    <t>933 01130920302500 226</t>
  </si>
  <si>
    <t>933 01135210600017 200</t>
  </si>
  <si>
    <t>933 02030013600500 200</t>
  </si>
  <si>
    <t>933 02030013600500 210</t>
  </si>
  <si>
    <t>933 03092180100500 200</t>
  </si>
  <si>
    <t>933 03107955601500 200</t>
  </si>
  <si>
    <t>933 04057955602006 200</t>
  </si>
  <si>
    <t>Безвозмездные перечисления организациям</t>
  </si>
  <si>
    <t>933 04127955603500 200</t>
  </si>
  <si>
    <t>933 05013500200500 200</t>
  </si>
  <si>
    <t>933 05020920301500 200</t>
  </si>
  <si>
    <t>933 05023510500500 200</t>
  </si>
  <si>
    <t>933 05036000100500 200</t>
  </si>
  <si>
    <t>933 05036000200500 200</t>
  </si>
  <si>
    <t>934 05036000300500 340</t>
  </si>
  <si>
    <t>933 05036000400500 200</t>
  </si>
  <si>
    <t>933 05036000500500 200</t>
  </si>
  <si>
    <t>933 10015210600017 200</t>
  </si>
  <si>
    <t>933 10037955606500 200</t>
  </si>
  <si>
    <t>Социальное обеспечение</t>
  </si>
  <si>
    <t>Обслуживание  государственного (муниципального) долга</t>
  </si>
  <si>
    <t>952 01020020300500 200</t>
  </si>
  <si>
    <t>952 01020020300500 210</t>
  </si>
  <si>
    <t>Функционирование законодательных (представительных)органов государственной власти и местного самоуправления</t>
  </si>
  <si>
    <t>933 05036000200500 226</t>
  </si>
  <si>
    <t>933 05036000200500 300</t>
  </si>
  <si>
    <t>933 05036000200500 340</t>
  </si>
  <si>
    <t>933 0111700500013 000</t>
  </si>
  <si>
    <t>933 0111700500013 290</t>
  </si>
  <si>
    <t>933 01130920302500 200</t>
  </si>
  <si>
    <t>933 01130920302500 220</t>
  </si>
  <si>
    <t>933 01045210600017 250</t>
  </si>
  <si>
    <t>933 01135210600017 250</t>
  </si>
  <si>
    <t>933 03092180100500 220</t>
  </si>
  <si>
    <t>933 03107955601500 220</t>
  </si>
  <si>
    <t>933 04057955602006 240</t>
  </si>
  <si>
    <t>933 04127955603500 220</t>
  </si>
  <si>
    <t>933 05013500200500 220</t>
  </si>
  <si>
    <t>933 05027955604500 300</t>
  </si>
  <si>
    <t>933 05036000100500 220</t>
  </si>
  <si>
    <t>933 05036000300500 300</t>
  </si>
  <si>
    <t>933 05036000200500 220</t>
  </si>
  <si>
    <t>933 05036000300500 220</t>
  </si>
  <si>
    <t>933 10037955606500 260</t>
  </si>
  <si>
    <t>933 10015210600017 250</t>
  </si>
  <si>
    <t>933 05036000500500 300</t>
  </si>
  <si>
    <t>933 05036000500500 220</t>
  </si>
  <si>
    <t>933 01065210600017 250</t>
  </si>
  <si>
    <t>952 01035210000000 000</t>
  </si>
  <si>
    <t>952 01035210600000 000</t>
  </si>
  <si>
    <t>933 03107955601500 310</t>
  </si>
  <si>
    <t>933 03107955601500 300</t>
  </si>
  <si>
    <t>933 05023510200000 000</t>
  </si>
  <si>
    <t>933 05023510200006 000</t>
  </si>
  <si>
    <t>933 05023510200006 200</t>
  </si>
  <si>
    <t>933 05023510200006 240</t>
  </si>
  <si>
    <t>933 05023510200006 242</t>
  </si>
  <si>
    <t>Налог на доходы физических лиц</t>
  </si>
  <si>
    <t>952 01035210600017 000</t>
  </si>
  <si>
    <t>952 01035210600017 200</t>
  </si>
  <si>
    <t>952 01035210600017 250</t>
  </si>
  <si>
    <t>952 01035210600017 251</t>
  </si>
  <si>
    <t>933 07000000000000 000</t>
  </si>
  <si>
    <t>933 07070000000000 000</t>
  </si>
  <si>
    <t>933 07074310000000 000</t>
  </si>
  <si>
    <t>933 07074319900000 000</t>
  </si>
  <si>
    <t>933 07074319900019 000</t>
  </si>
  <si>
    <t>933 07074319900019 200</t>
  </si>
  <si>
    <t>933 07074319900019 240</t>
  </si>
  <si>
    <t>933 07074319900019 241</t>
  </si>
  <si>
    <t>933 08000000000000 000</t>
  </si>
  <si>
    <t>933 08010000000000 000</t>
  </si>
  <si>
    <t>933 08010440000000 000</t>
  </si>
  <si>
    <t>933 08010440990000 000</t>
  </si>
  <si>
    <t>933 08010440990019 000</t>
  </si>
  <si>
    <t>933 08010440990019 200</t>
  </si>
  <si>
    <t>933 08010440990019 240</t>
  </si>
  <si>
    <t>933 08010440990019 241</t>
  </si>
  <si>
    <t>933 08010442000000 000</t>
  </si>
  <si>
    <t>933 08010442990000 000</t>
  </si>
  <si>
    <t>933 08010442990019 000</t>
  </si>
  <si>
    <t>933 08010442990019 200</t>
  </si>
  <si>
    <t>933 08010442990019 240</t>
  </si>
  <si>
    <t>933 08010442990019 241</t>
  </si>
  <si>
    <t>933 11000000000000 000</t>
  </si>
  <si>
    <t>933 11010000000000 000</t>
  </si>
  <si>
    <t>933 11014820000000 000</t>
  </si>
  <si>
    <t>933 11014829900000 000</t>
  </si>
  <si>
    <t>933 11014829900019 000</t>
  </si>
  <si>
    <t>933 11014829900019 200</t>
  </si>
  <si>
    <t>933 11014829900019 240</t>
  </si>
  <si>
    <t>933 11014829900019 241</t>
  </si>
  <si>
    <t>Субсидии некомерческим организациям</t>
  </si>
  <si>
    <t>000.11105013100000.120</t>
  </si>
  <si>
    <t>000.11406013100000.430</t>
  </si>
  <si>
    <t>000.11402053100000.410</t>
  </si>
  <si>
    <t>933 05036000400500 300</t>
  </si>
  <si>
    <t>933 05036000400500 220</t>
  </si>
  <si>
    <t>933 05036000400500 310</t>
  </si>
  <si>
    <t>933 04093150300500 225</t>
  </si>
  <si>
    <t>933 04093150300500 000</t>
  </si>
  <si>
    <t>933 04093150300000 000</t>
  </si>
  <si>
    <t>933 04093150300500 200</t>
  </si>
  <si>
    <t>Мероприятия в области дорожного хозяйства</t>
  </si>
  <si>
    <t>933 13010650300013 231</t>
  </si>
  <si>
    <t>933 13010650300013 230</t>
  </si>
  <si>
    <t>933 13000650300013 000</t>
  </si>
  <si>
    <t>933 13000650300000 000</t>
  </si>
  <si>
    <t>933 13000650000000 000</t>
  </si>
  <si>
    <t>933 04097950000000 000</t>
  </si>
  <si>
    <t>933 04097955600000 000</t>
  </si>
  <si>
    <t>933 04097955605000 000</t>
  </si>
  <si>
    <t>933 04097955605500 000</t>
  </si>
  <si>
    <t>933 04097955605500 220</t>
  </si>
  <si>
    <t>933 04097955605500 225</t>
  </si>
  <si>
    <t>933 04097955605500 226</t>
  </si>
  <si>
    <t>Дорожное хозяйство</t>
  </si>
  <si>
    <t>933 04090000000000 000</t>
  </si>
  <si>
    <t>933 13010650000000 000</t>
  </si>
  <si>
    <t>Безвозмездные перечисления государственным и муниципальным организациям</t>
  </si>
  <si>
    <t>933 10030000000000 000</t>
  </si>
  <si>
    <t>Социальное обеспечение населения</t>
  </si>
  <si>
    <t>Иные межбюджетные трансферты</t>
  </si>
  <si>
    <t xml:space="preserve">Учреждения в сфере культуры  </t>
  </si>
  <si>
    <t xml:space="preserve">Учреждения культуры и мероприятия в сфере культуры и кинематографии 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</si>
  <si>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</si>
  <si>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</si>
  <si>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</si>
  <si>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Расходы, связанные с содержанием и уборкой территорий улиц, площадей, тотуаров.</t>
  </si>
  <si>
    <t>Компенсация выпадающих доходов организации, предаставляющим населению услуги теплоснабжения по тарифам, не обеспечивающим возмещение издержек</t>
  </si>
  <si>
    <t>000 01050201000000 610</t>
  </si>
  <si>
    <t>000 01050201100000 610</t>
  </si>
  <si>
    <t>Отчет о совместимости для Отчет месяц  2012 г. (форма 117).xls</t>
  </si>
  <si>
    <t>Дата отчета: 04.06.2012 12:44</t>
  </si>
  <si>
    <t>Расходы нов. (2)'!Q258:S258</t>
  </si>
  <si>
    <t>000.10102010010000.110</t>
  </si>
  <si>
    <t>000.10102030010000.110</t>
  </si>
  <si>
    <t>000.10601030100000.110</t>
  </si>
  <si>
    <t>000.10604012020000.110</t>
  </si>
  <si>
    <t xml:space="preserve">Транспортный налог с организаций </t>
  </si>
  <si>
    <t>000.10606013100000.110</t>
  </si>
  <si>
    <t>000.10606023100000.110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</si>
  <si>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</si>
  <si>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</si>
  <si>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Транспортный налог с физических лиц </t>
  </si>
  <si>
    <t>Глава по БК</t>
  </si>
  <si>
    <t>000.2020000000000.000</t>
  </si>
  <si>
    <t>Безвозмездные поступления от других бюджетов бюджетной системы Российской Федерации</t>
  </si>
  <si>
    <t>Дотации бюджетам  субъектов Российской Федерации и муниципальных образований</t>
  </si>
  <si>
    <t>Дотации на выравнивание бюджетной обеспеченности</t>
  </si>
  <si>
    <t>000.20201001000000.151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</si>
  <si>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</si>
  <si>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</si>
  <si>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000.20203015000000.151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</si>
  <si>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</si>
  <si>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000.20000000000000.000</t>
  </si>
  <si>
    <t>Субвенции бюджетам субъектов Российской Федерации и муниципальных образований</t>
  </si>
  <si>
    <t>000.10100000000000.000</t>
  </si>
  <si>
    <t>000.10102000010000.110</t>
  </si>
  <si>
    <t>000.10600000000000.000</t>
  </si>
  <si>
    <t>000.10604000020000.110</t>
  </si>
  <si>
    <t>000.10604011020000.110</t>
  </si>
  <si>
    <t>000.10800000000000.000</t>
  </si>
  <si>
    <t>000.10804000010000.110</t>
  </si>
  <si>
    <t>000.10804020010000.110</t>
  </si>
  <si>
    <t>ДОХОДЫ ОТ ИСПОЛЬЗОВАНИЯ ИМУЩЕСТВА, НАХОДЯЩЕГОСЯ В ГОСУДАРСТВЕННОЙ И МУНИЦИПАЛЬНОЙ СОБСТВЕННОСТИ</t>
  </si>
  <si>
    <t>000.11100000000000.000</t>
  </si>
  <si>
    <t>000.11400000000000.000</t>
  </si>
  <si>
    <t>000.11700000000000.000</t>
  </si>
  <si>
    <t>000.11402000000000.000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</si>
  <si>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</si>
  <si>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Земельный налог</t>
  </si>
  <si>
    <t>000.10102020010000.110</t>
  </si>
  <si>
    <t>Комитет финансов муниципального образования "Выборгский район" Ленинградской области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</si>
  <si>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</si>
  <si>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муниципальное образование "Красносельское сельское поселение" Выборгского района Ленинградской области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</si>
  <si>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</si>
  <si>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Безвозмездные перечисления бюджетам</t>
  </si>
  <si>
    <t>Национальная безопасность и правоохранительная деятельность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</si>
  <si>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индивидуальных,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 227 Налогового Кодекса Российской Федерации </t>
  </si>
  <si>
    <t xml:space="preserve">Земельный налог, взимаемый по ставкам, установленным в соответствии с пп 1 п.1 ст.394 Налогового Кодекса Российской Федерации и применяемым к объектам налогообложения, расположенных в границах поселения </t>
  </si>
  <si>
    <t xml:space="preserve">Земельный налог, взимаемый по ставкам, установленным в соответствии с пп 2 п.1 ст.394 Налогового Кодекса Российской Федерации и применяемым к объектам налогообложения, расположенных в границах поселения </t>
  </si>
  <si>
    <t xml:space="preserve"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</si>
  <si>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</si>
  <si>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</si>
  <si>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 уплата налога осуществляются в соответствии  со   статьями  227,  227.1  и 228 Налогового кодекса Российской Федерации.</t>
  </si>
  <si>
    <t>Налог на доходы физических лиц  с доходов, полученных физическими лицами в соответствии со статьей  228  Налогового Кодекса Российской Федерации.</t>
  </si>
  <si>
    <t>Государственная  пошлина  за  совершение нотариальных  действий  (за исключением действий, совершаемых консульскими учреждениями Российской Федерации).</t>
  </si>
  <si>
    <t>Доходы от сдачи 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</si>
  <si>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 поступления от использования имущества, находящегося в собственности  поселений  (за исключением имущества муниципальных бюджетных  и автономных учреждений, а также имущества                             муниципальных унитарных  предприятий,  в том числе казенных).</t>
  </si>
  <si>
    <t>Невыясненные поступления</t>
  </si>
  <si>
    <t>000.11701000000000.180</t>
  </si>
  <si>
    <t>Невыясненные поступления, зачисляемые в бюджеты поселений</t>
  </si>
  <si>
    <t>000.11701050100000.180</t>
  </si>
  <si>
    <t>75092729</t>
  </si>
  <si>
    <t>000</t>
  </si>
  <si>
    <t>Код дохода по бюджетной классификации</t>
  </si>
  <si>
    <t>в том числе:</t>
  </si>
  <si>
    <t>620</t>
  </si>
  <si>
    <t>Источники внешнего финансирования бюджета</t>
  </si>
  <si>
    <t>из них:</t>
  </si>
  <si>
    <t>Субвенции бюджетам поселений на выполнение передаваемых полномочий субъектам Российской Федерации</t>
  </si>
  <si>
    <t>000.20203024100000.151</t>
  </si>
  <si>
    <t>000.20203024000000.151</t>
  </si>
  <si>
    <t>Субвенции бюджетам поселений на осуществление отдельного государственного полномочия ЛО в сфере административных правоотношений</t>
  </si>
  <si>
    <t>Иные закупки товаров, работ и услуг для обеспечения государственных (муниципальных) нужд</t>
  </si>
  <si>
    <t>Прочая  закупка товаров, работ и услуг для обеспечения государственных (муниципальных) нужд</t>
  </si>
  <si>
    <t>251</t>
  </si>
  <si>
    <t>540</t>
  </si>
  <si>
    <t>03</t>
  </si>
  <si>
    <t>01</t>
  </si>
  <si>
    <t>Перечисления другим бюджетам бюджетной системы Российской Федерации</t>
  </si>
  <si>
    <t>250</t>
  </si>
  <si>
    <t>200</t>
  </si>
  <si>
    <t xml:space="preserve">Осуществление внешнего муниципального финансового контроля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</si>
  <si>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</si>
  <si>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</si>
  <si>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00 0 0000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</si>
  <si>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</si>
  <si>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122</t>
  </si>
  <si>
    <t>02</t>
  </si>
  <si>
    <t>Иные выплаты персоналу государственных (муниципальных) органов, за исключением фонда оплаты труда</t>
  </si>
  <si>
    <t>213</t>
  </si>
  <si>
    <t>121</t>
  </si>
  <si>
    <t>211</t>
  </si>
  <si>
    <t>210</t>
  </si>
  <si>
    <t>Фонд оплаты труда государственных (муниципальных) органов и взносы по обязательному социальному страхованию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</si>
  <si>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</si>
  <si>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</si>
  <si>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</si>
  <si>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</si>
  <si>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</si>
  <si>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высшего должностного лица субъекта Российской Федерации и муниципального образования</t>
  </si>
  <si>
    <t>00</t>
  </si>
  <si>
    <t>13</t>
  </si>
  <si>
    <t>Иные расходы, направленные на решение вопросов местного значения</t>
  </si>
  <si>
    <t>241</t>
  </si>
  <si>
    <t>611</t>
  </si>
  <si>
    <t>11</t>
  </si>
  <si>
    <t>240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</si>
  <si>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</si>
  <si>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</si>
  <si>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</si>
  <si>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</si>
  <si>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Предоставление муниципальным бюджетным учреждениям субсидий</t>
  </si>
  <si>
    <t xml:space="preserve">Физическая культура </t>
  </si>
  <si>
    <t>10</t>
  </si>
  <si>
    <t>300</t>
  </si>
  <si>
    <t>Проведение мероприятий</t>
  </si>
  <si>
    <t>Осуществление расчетов и выплата доплат к пенсиям муниципальных служащих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</si>
  <si>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</si>
  <si>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08</t>
  </si>
  <si>
    <t>Культура, кинематография</t>
  </si>
  <si>
    <t>07</t>
  </si>
  <si>
    <t>Образование</t>
  </si>
  <si>
    <t>310</t>
  </si>
  <si>
    <t>05</t>
  </si>
  <si>
    <t>340</t>
  </si>
  <si>
    <t>244</t>
  </si>
  <si>
    <t>226</t>
  </si>
  <si>
    <t>225</t>
  </si>
  <si>
    <t>Услуги по содержанию имущества</t>
  </si>
  <si>
    <t>222</t>
  </si>
  <si>
    <t>220</t>
  </si>
  <si>
    <t>Прочая закупка товаров, работ и услуг для обеспечения государственных  (муниципальных) нужд</t>
  </si>
  <si>
    <t>Закупка товаров, работ и услуг для государственных (муниципальных) нужд</t>
  </si>
  <si>
    <t>Организация и содержание территорий поселений</t>
  </si>
  <si>
    <t>223</t>
  </si>
  <si>
    <t>Коммунальные услуги</t>
  </si>
  <si>
    <t>09</t>
  </si>
  <si>
    <t>04</t>
  </si>
  <si>
    <t>Содержание и ремонт автомобильных дорог</t>
  </si>
  <si>
    <t xml:space="preserve">Дорожное хозяйство (дорожные фонды) 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</si>
  <si>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</si>
  <si>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</si>
  <si>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</si>
  <si>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</si>
  <si>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</si>
  <si>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</si>
  <si>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Владение, пользование и распоряжение имуществом, находящимся в муниципальной собственности 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</si>
  <si>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</si>
  <si>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</si>
  <si>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290</t>
  </si>
  <si>
    <t>Уплата прочих налогов, сборов и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</si>
  <si>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</si>
  <si>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</si>
  <si>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</si>
  <si>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</si>
  <si>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Ежегодный членский взнос в ассоциацию "Совет муниципальных образований Ленинградской области"</t>
  </si>
  <si>
    <t>870</t>
  </si>
  <si>
    <t>Резервные средства</t>
  </si>
  <si>
    <t>06</t>
  </si>
  <si>
    <t>Формирование, исполнение бюджетов поселений  и ведомственный контроль за их исполнением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</si>
  <si>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</si>
  <si>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221</t>
  </si>
  <si>
    <t>212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</si>
  <si>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</si>
  <si>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</si>
  <si>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</si>
  <si>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бюджета - всего</t>
  </si>
  <si>
    <t>Код расхода по бюджетной классификации</t>
  </si>
  <si>
    <t>Код строки</t>
  </si>
  <si>
    <t>933</t>
  </si>
  <si>
    <t>952</t>
  </si>
  <si>
    <t>Капитальный ремонт  муниципального жилищного фонда</t>
  </si>
  <si>
    <t>243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</si>
  <si>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</si>
  <si>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 на оказание  государственных (муниципальных) услуг (выполнение работ)</t>
  </si>
  <si>
    <t>Совет депутатов МО "Красносельское сельское поселение" Выборгского района Ленинградской области</t>
  </si>
  <si>
    <t>Безвозмездные перечисления государственными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</si>
  <si>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</si>
  <si>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НЕНАЛОГОВЫЕ ДОХОДЫ</t>
  </si>
  <si>
    <t>НАЛОГОВЫЕ ДОХОДЫ</t>
  </si>
  <si>
    <t>ОКТМО</t>
  </si>
  <si>
    <t>41615436</t>
  </si>
  <si>
    <t>Доходы, получаемые в виде арендной  либо иной  платы  за  передачу  в 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казенных).</t>
  </si>
  <si>
    <t>НАЛОГИ НА ТОВАРЫ (РАБОТЫ, УСЛУГИ), РЕАЛИЗУЕМЫЕ НА ТЕРРИТОРИИ РОССИЙСКОЙ ФЕДЕРАЦИИ</t>
  </si>
  <si>
    <t>000.10300000000000.000</t>
  </si>
  <si>
    <t>Акцизы по подакцизным товарам (продукции), производимым на территории Российской Федерации</t>
  </si>
  <si>
    <t>000.10302000010000.110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</si>
  <si>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</si>
  <si>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000.10302250010000.110</t>
  </si>
  <si>
    <t>000.21905000000000.151</t>
  </si>
  <si>
    <t>Доходы от уплаты акцизов на дизельное топливо, зачисляемые в консолидированные бюджеты субъектов Российской Федерации</t>
  </si>
  <si>
    <t>000.10302230010000.110</t>
  </si>
  <si>
    <t>000.10302240010000.110</t>
  </si>
  <si>
    <t>000.10302260010000.110</t>
  </si>
  <si>
    <t>450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</si>
  <si>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</si>
  <si>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 реализации  иного имущества, находящегося в  собственности  поселений (за исключением имущества  муниципальных бюджетных  и  автономных  учреждений,  а  также имущества муниципальных  унитарных предприятий, в том  числе  казенных),  в части  реализации  основных  средств  по  указанному имуществу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</si>
  <si>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</si>
  <si>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</si>
  <si>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226-000</t>
  </si>
  <si>
    <t>290-000</t>
  </si>
  <si>
    <t>x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</si>
  <si>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</si>
  <si>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</si>
  <si>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</si>
  <si>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000 01030100100000 710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</si>
  <si>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</si>
  <si>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</si>
  <si>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000 01030100100000 810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</si>
  <si>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</si>
  <si>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</si>
  <si>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</si>
  <si>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 поселений</t>
  </si>
  <si>
    <t>000.20705030100000.180</t>
  </si>
  <si>
    <t>Прочие безвозмездные поступления в бюджеты поселений</t>
  </si>
  <si>
    <t>000.20700000000000.180</t>
  </si>
  <si>
    <t>Прочие безвозмездные поступления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</si>
  <si>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</si>
  <si>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НАЛОГИ НА СОВОКУПНЫЙ ДОХОД</t>
  </si>
  <si>
    <t>Единый сельскохозяйственный налог</t>
  </si>
  <si>
    <t>000.10503000010000.110</t>
  </si>
  <si>
    <t>000.10503010010000.110</t>
  </si>
  <si>
    <t>000.10500000000000.110</t>
  </si>
  <si>
    <t xml:space="preserve">Прочие субсидии </t>
  </si>
  <si>
    <t>Прочие субсидии бюджетам поселений</t>
  </si>
  <si>
    <t>000.20202999000000.151</t>
  </si>
  <si>
    <t>000.20202999100000.151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</si>
  <si>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</si>
  <si>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</si>
  <si>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</si>
  <si>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400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</si>
  <si>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</si>
  <si>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</si>
  <si>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000.20204000000000.151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</si>
  <si>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</si>
  <si>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000.20204120000000.151</t>
  </si>
  <si>
    <t>000.20204121000000.151</t>
  </si>
  <si>
    <t>Строительство контейнерных площадок</t>
  </si>
  <si>
    <t>Выплата ветеранам Великой Отечественной войны в связи с юбилейными днями рождения, начиная с 90-летия</t>
  </si>
  <si>
    <t>360</t>
  </si>
  <si>
    <t>Социальное обеспечение и иные выплаты населению</t>
  </si>
  <si>
    <t>Иные выплаты населению</t>
  </si>
  <si>
    <t>260</t>
  </si>
  <si>
    <t>262</t>
  </si>
  <si>
    <t>Пособия по социальной помощи населению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</si>
  <si>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</si>
  <si>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</si>
  <si>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</si>
  <si>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</si>
  <si>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Прочие межбюджетные трансферты, передаваемые бюджетам поселений</t>
  </si>
  <si>
    <t>000.20204999000000.151</t>
  </si>
  <si>
    <t>000.20204999100000.151</t>
  </si>
  <si>
    <t>000.20202216000000.151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</si>
  <si>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</si>
  <si>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</si>
  <si>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000.11690050100000.140</t>
  </si>
  <si>
    <t>000.11600000000000.000</t>
  </si>
  <si>
    <t>ШТРАФЫ, САНКЦИИ, ВОЗМЕЩЕНИЕ УЩЕРБА</t>
  </si>
  <si>
    <t>000.11690000000000.000</t>
  </si>
  <si>
    <t>Прочие поступления от денежных взысканий (штрафов) и иных сумм в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</si>
  <si>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</si>
  <si>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000.11651000020000.000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</si>
  <si>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</si>
  <si>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000.11651040020000.140</t>
  </si>
  <si>
    <t>15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</si>
  <si>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</si>
  <si>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000.11690050106000.140</t>
  </si>
  <si>
    <t>01.02.2015</t>
  </si>
  <si>
    <t>-</t>
  </si>
  <si>
    <t>933 20203024100000 151</t>
  </si>
  <si>
    <t>Субвенции бюджетам сельских поселений на выполнение передаваемых полномочий субъектов Российской Федерации</t>
  </si>
  <si>
    <t>933 20203024000000 151</t>
  </si>
  <si>
    <t>Субвенции местным бюджетам на выполнение передаваемых полномочий субъектов Российской Федерации</t>
  </si>
  <si>
    <t>933 20203015100000 151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</si>
  <si>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</si>
  <si>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933 20203015000000 151</t>
  </si>
  <si>
    <t>933 20203000000000 151</t>
  </si>
  <si>
    <t>933 20201001100000 151</t>
  </si>
  <si>
    <t>Дотации бюджетам сельских поселений на выравнивание бюджетной обеспеченности</t>
  </si>
  <si>
    <t>933 20201001000000 151</t>
  </si>
  <si>
    <t>933 20201000000000 151</t>
  </si>
  <si>
    <t>Дотации бюджетам субъектов Российской Федерации и муниципальных образований</t>
  </si>
  <si>
    <t>933 20200000000000 000</t>
  </si>
  <si>
    <t>933 20000000000000 000</t>
  </si>
  <si>
    <t>Безвозмездные поступления</t>
  </si>
  <si>
    <t>933 11705050100000 180</t>
  </si>
  <si>
    <t>Прочие неналоговые доходы бюджетов сельских поселений</t>
  </si>
  <si>
    <t>933 11705000000000 180</t>
  </si>
  <si>
    <t>933 11700000000000 000</t>
  </si>
  <si>
    <t>902 11406013100000 430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</si>
  <si>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</si>
  <si>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902 11406010000000 430</t>
  </si>
  <si>
    <t>Доходы от продажи земельных участков, государственная собственность на которые не разграничена</t>
  </si>
  <si>
    <t>902 11406000000000 430</t>
  </si>
  <si>
    <t>902 11400000000000 000</t>
  </si>
  <si>
    <t>Доходы от продажи материальных и нематериальных активов</t>
  </si>
  <si>
    <t>902 11105075100000 120</t>
  </si>
  <si>
    <t>Доходы от сдачи в аренду имущества, составляющего казну сельских поселений (за исключением земельных участков)</t>
  </si>
  <si>
    <t>902 11105070000000 120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</si>
  <si>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</si>
  <si>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902 11105013100000 120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</si>
  <si>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</si>
  <si>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</si>
  <si>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</si>
  <si>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</si>
  <si>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</si>
  <si>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902 11100000000000 000</t>
  </si>
  <si>
    <t>Доходы от использования имущества, находящегося в государственной и муниципальной собственности</t>
  </si>
  <si>
    <t>933 10804020010000 110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</si>
  <si>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</si>
  <si>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933 10804000010000 110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</si>
  <si>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</si>
  <si>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933 10800000000000 000</t>
  </si>
  <si>
    <t>Государственная пошлина</t>
  </si>
  <si>
    <t>182 10606043100000 110</t>
  </si>
  <si>
    <t>Земельный налог с физических лиц, обладающих земельным участком, расположенным в границах сельских поселений</t>
  </si>
  <si>
    <t>182 10606040000000 110</t>
  </si>
  <si>
    <t>Земельный налог с физических лиц</t>
  </si>
  <si>
    <t>182 10606033100000 110</t>
  </si>
  <si>
    <t>Земельный налог с организаций, обладающих земельным участком, расположенным в границах сельских поселений</t>
  </si>
  <si>
    <t>182 10606030030000 110</t>
  </si>
  <si>
    <t>Земельный налог с организаций</t>
  </si>
  <si>
    <t>182 10606000000000 110</t>
  </si>
  <si>
    <t>182 10604012024000 110</t>
  </si>
  <si>
    <t>Транспортный налог с физических лиц (прочие поступления)</t>
  </si>
  <si>
    <t>182 10604012022100 110</t>
  </si>
  <si>
    <t>Транспортный налог с физических лиц (пени по соответствующему платежу)</t>
  </si>
  <si>
    <t>182 10604012021000 110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</si>
  <si>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</si>
  <si>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182 10604012020000 110</t>
  </si>
  <si>
    <t>Транспортный налог с физических лиц</t>
  </si>
  <si>
    <t>182 10604011020000 110</t>
  </si>
  <si>
    <t>Транспортный налог с организаций</t>
  </si>
  <si>
    <t>182 10604000020000 110</t>
  </si>
  <si>
    <t>182 10601030104000 110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</si>
  <si>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</si>
  <si>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</si>
  <si>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</si>
  <si>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</si>
  <si>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</si>
  <si>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</si>
  <si>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</si>
  <si>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182 10601000000000 110</t>
  </si>
  <si>
    <t>182 10600000000000 000</t>
  </si>
  <si>
    <t>Налоги на имущество</t>
  </si>
  <si>
    <t>100 10302260010000 110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</si>
  <si>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</si>
  <si>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</si>
  <si>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</si>
  <si>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</si>
  <si>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100 10302230010000 110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</si>
  <si>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</si>
  <si>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100 10302000010000 110</t>
  </si>
  <si>
    <t>100 10300000000000 000</t>
  </si>
  <si>
    <t>Налоги на товары (работы, услуги), реализуемые на территории Российской Федерации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</si>
  <si>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</si>
  <si>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</si>
  <si>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</si>
  <si>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</si>
  <si>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</si>
  <si>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</si>
  <si>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</si>
  <si>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</si>
  <si>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</si>
  <si>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</si>
  <si>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182 10102000010000 110</t>
  </si>
  <si>
    <t>182 10100000000000 000</t>
  </si>
  <si>
    <t>Налоги на прибыль, доходы</t>
  </si>
  <si>
    <t>000 10000000000000 000</t>
  </si>
  <si>
    <t>X</t>
  </si>
  <si>
    <t>6</t>
  </si>
  <si>
    <t>5</t>
  </si>
  <si>
    <t>4</t>
  </si>
  <si>
    <t xml:space="preserve"> Наименование показателя</t>
  </si>
  <si>
    <t xml:space="preserve">                                 1. Доходы бюджета</t>
  </si>
  <si>
    <t xml:space="preserve">             по ОКЕИ</t>
  </si>
  <si>
    <t>Единица измерения: руб.</t>
  </si>
  <si>
    <t>Периодичность: годовая</t>
  </si>
  <si>
    <t>по ОКТМО</t>
  </si>
  <si>
    <t>Бюджет муниципального образования "Красносельское сельское поселение" Выборгского района Ленинградской области</t>
  </si>
  <si>
    <t>Наименование публично-правового образования:</t>
  </si>
  <si>
    <t xml:space="preserve">    Глава по БК</t>
  </si>
  <si>
    <t>администрация муниципального образования "Красносельское сельское поселение" Выборгского района Ленинградской области</t>
  </si>
  <si>
    <t>Наименование финансового органа:</t>
  </si>
  <si>
    <t xml:space="preserve">             по ОКПО</t>
  </si>
  <si>
    <t xml:space="preserve">                   Дата</t>
  </si>
  <si>
    <t xml:space="preserve">  Форма по ОКУД</t>
  </si>
  <si>
    <t xml:space="preserve">Администрация МО "Красносельское сельское поселение" </t>
  </si>
  <si>
    <t>90 0 0000</t>
  </si>
  <si>
    <t>90 1 0000</t>
  </si>
  <si>
    <t>90 1 1000</t>
  </si>
  <si>
    <t>90 1 1002</t>
  </si>
  <si>
    <t>90 1 1004</t>
  </si>
  <si>
    <t>90 1 2024</t>
  </si>
  <si>
    <t>Проведение праздничных мероприятий (9 Мая, день Ленинградской области, день Выборгского района и города Выборга и др.)</t>
  </si>
  <si>
    <t>90 1 2000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</si>
  <si>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</si>
  <si>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90 1 2028</t>
  </si>
  <si>
    <t>90 1 6000</t>
  </si>
  <si>
    <t>90 1 6516</t>
  </si>
  <si>
    <t>90 1 7134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</si>
  <si>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</si>
  <si>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</si>
  <si>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90 1 7000</t>
  </si>
  <si>
    <t>90 1 6501</t>
  </si>
  <si>
    <t>90 1 9000</t>
  </si>
  <si>
    <t>90 1 9701</t>
  </si>
  <si>
    <t>01 0 0000</t>
  </si>
  <si>
    <t>Муниципальная программа "Общество и власть в МО "Красносельское сельское поселение" на 2015-2017 годы"</t>
  </si>
  <si>
    <t>01 0 2000</t>
  </si>
  <si>
    <t>01 0 2021</t>
  </si>
  <si>
    <t>01 0 2060</t>
  </si>
  <si>
    <t>01 0 2062</t>
  </si>
  <si>
    <t>90 1 2025</t>
  </si>
  <si>
    <t>853</t>
  </si>
  <si>
    <t>90 1 6502</t>
  </si>
  <si>
    <t>90 1 6515</t>
  </si>
  <si>
    <t>90 1 5118</t>
  </si>
  <si>
    <t>Непрограммные расходы</t>
  </si>
  <si>
    <t>90 1 5000</t>
  </si>
  <si>
    <t>02 0 0000</t>
  </si>
  <si>
    <t>Муниципальная программа "Безопасность МО "Красносельское сельское поселение" на 2015-2017 годы"</t>
  </si>
  <si>
    <t>02 0 2000</t>
  </si>
  <si>
    <t>Обеспечение безопасности на водных объектах</t>
  </si>
  <si>
    <t>02 0 2033</t>
  </si>
  <si>
    <t>02 0 2034</t>
  </si>
  <si>
    <t>02 0 2036</t>
  </si>
  <si>
    <t>03 0 0000</t>
  </si>
  <si>
    <t>Муниципальная программа "Развитие автомобильных дорог в МО "Красносельское сельское поселение" на 2015-2017 годы"</t>
  </si>
  <si>
    <t>03 0 2042</t>
  </si>
  <si>
    <t>03 0 2000</t>
  </si>
  <si>
    <t>03 0 2057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</si>
  <si>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</si>
  <si>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12</t>
  </si>
  <si>
    <t>90 1 2039</t>
  </si>
  <si>
    <t>Создание условий для развития малого и среднего предпринимательства</t>
  </si>
  <si>
    <t>90 1 2044</t>
  </si>
  <si>
    <t>Непрограммные расходы органов исполнительной власти МО "Красносельское сельское поселение"</t>
  </si>
  <si>
    <t>04 1 2047</t>
  </si>
  <si>
    <t>Содержание объектов коммунального хозяйства</t>
  </si>
  <si>
    <t>04 1 2000</t>
  </si>
  <si>
    <t>Подпрограмма "Энергетика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</si>
  <si>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04 1 0000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</si>
  <si>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2015-2017 годы"</t>
  </si>
  <si>
    <t>04 0 0000</t>
  </si>
  <si>
    <t>04 2 2047</t>
  </si>
  <si>
    <t>Подпрограмма "Водоснабжение и водоотведение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</si>
  <si>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04 2 0000</t>
  </si>
  <si>
    <t>90 1 6517</t>
  </si>
  <si>
    <t xml:space="preserve">Организация ритуальных услуг </t>
  </si>
  <si>
    <t>05 0 0000</t>
  </si>
  <si>
    <t>Муниципальная программа "Благоустройство МО "Красносельское сельское поселение" на 2015-2017 годы"</t>
  </si>
  <si>
    <t>05 0 2000</t>
  </si>
  <si>
    <t>05 0 2048</t>
  </si>
  <si>
    <t>05 0 2049</t>
  </si>
  <si>
    <t>05 0 2050</t>
  </si>
  <si>
    <t>05 0 2051</t>
  </si>
  <si>
    <t>05 0 2052</t>
  </si>
  <si>
    <t>05 0 8613</t>
  </si>
  <si>
    <t>05 0 8000</t>
  </si>
  <si>
    <t>06 4 1006</t>
  </si>
  <si>
    <t>Подпрограмма "Развитие молодежной политики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</si>
  <si>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06 4 0000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</si>
  <si>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2015-2017 годы"</t>
  </si>
  <si>
    <t>06 0 0000</t>
  </si>
  <si>
    <t>06 2 0000</t>
  </si>
  <si>
    <t>Подпрограмма "Организация культурного досуга и отдыха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</si>
  <si>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06 2 1000</t>
  </si>
  <si>
    <t>06 2 1006</t>
  </si>
  <si>
    <t>06 2 2031</t>
  </si>
  <si>
    <t>Закупка товаров, работ, услуг в целях капитального ремонта государственного (муниципального) имущества</t>
  </si>
  <si>
    <t>Оформление, содержание, обслуживание и ремонт объектов муниципального имущества</t>
  </si>
  <si>
    <t>06 2 2000</t>
  </si>
  <si>
    <t>06 3 1006</t>
  </si>
  <si>
    <t>Подпрограмма "Библиотечное обслуживание населения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</si>
  <si>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06 3 0000</t>
  </si>
  <si>
    <t>06 3 1000</t>
  </si>
  <si>
    <t>90 1 6505</t>
  </si>
  <si>
    <t>90 1 9711</t>
  </si>
  <si>
    <t>06 1 1006</t>
  </si>
  <si>
    <t>06 1 1000</t>
  </si>
  <si>
    <t>06 1 0000</t>
  </si>
  <si>
    <t>Подпрограмма "Развитие физической культуры и спорта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</si>
  <si>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06 1 8611</t>
  </si>
  <si>
    <t>Бюджетные инвестиции в объекты капитального строительства собственности муниципальных образований</t>
  </si>
  <si>
    <t>06 1 8000</t>
  </si>
  <si>
    <t>90 1 9702</t>
  </si>
  <si>
    <t>730</t>
  </si>
  <si>
    <t>231</t>
  </si>
  <si>
    <t>Обслуживание муниципального долга</t>
  </si>
  <si>
    <t>230</t>
  </si>
  <si>
    <t>Обслуживание государственного (муниципального) долга</t>
  </si>
  <si>
    <t>Обслуживание внутреннего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</si>
  <si>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</si>
  <si>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</si>
  <si>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90 1 1001</t>
  </si>
  <si>
    <t>90 1 6528</t>
  </si>
  <si>
    <t>310-000</t>
  </si>
  <si>
    <t>без апп.</t>
  </si>
  <si>
    <t>Содержание и уборка территорий улиц, площадей, тротуаров (за исключением придомовых территорий)</t>
  </si>
  <si>
    <t>Строительство плоскостных сооружений</t>
  </si>
  <si>
    <t>план</t>
  </si>
  <si>
    <t>факт</t>
  </si>
  <si>
    <t>933 20204999100000 151</t>
  </si>
  <si>
    <t>Прочие межбюджетные трансферты, передаваемые бюджетам сельских поселений</t>
  </si>
  <si>
    <t>933 20204999000000 151</t>
  </si>
  <si>
    <t>Прочие межбюджетные трансферты, передаваемые бюджетам</t>
  </si>
  <si>
    <t>933 20204000000000 151</t>
  </si>
  <si>
    <t>902 11402053100000 410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</si>
  <si>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</si>
  <si>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902 11402050130000 410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</si>
  <si>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</si>
  <si>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902 11402000000000 000</t>
  </si>
  <si>
    <t>182 10604011021000 110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</si>
  <si>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</si>
  <si>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182 10102010014000 110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</si>
  <si>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</si>
  <si>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</si>
  <si>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</si>
  <si>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 01.03.2015 г.</t>
  </si>
  <si>
    <t>марта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</si>
</sst>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.00&quot;р.&quot;"/>
    <numFmt numFmtId="168" formatCode="#,##0.000&quot;р.&quot;"/>
    <numFmt numFmtId="169" formatCode="#,##0.0000&quot;р.&quot;"/>
    <numFmt numFmtId="170" formatCode="#,##0.0000_р_."/>
    <numFmt numFmtId="171" formatCode="#,##0.000_р_."/>
    <numFmt numFmtId="172" formatCode="#,##0.00000_р_."/>
    <numFmt numFmtId="173" formatCode="_-* #,##0.000_р_._-;\-* #,##0.000_р_._-;_-* &quot;-&quot;??_р_._-;_-@_-"/>
    <numFmt numFmtId="174" formatCode="#,##0.0"/>
    <numFmt numFmtId="175" formatCode="#,##0.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00000"/>
    <numFmt numFmtId="185" formatCode="0.0000000"/>
    <numFmt numFmtId="186" formatCode="000000"/>
    <numFmt numFmtId="187" formatCode="_-* #,##0.00_р_._-;\-* #,##0.00_р_._-;_-* \-??_р_._-;_-@_-"/>
    <numFmt numFmtId="188" formatCode="#,##0.00_ ;\-#,##0.00\ "/>
    <numFmt numFmtId="189" formatCode="?"/>
    <numFmt numFmtId="190" formatCode="dd/mm/yyyy\ &quot;г.&quot;"/>
    <numFmt numFmtId="191" formatCode="#,##0.000"/>
    <numFmt numFmtId="192" formatCode="#,##0.0000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 horizontal="left"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5" fillId="0" borderId="16" xfId="42" applyNumberForma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45" fillId="0" borderId="17" xfId="42" applyNumberForma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10" fillId="0" borderId="18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wrapText="1"/>
    </xf>
    <xf numFmtId="4" fontId="10" fillId="0" borderId="18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2" fillId="0" borderId="20" xfId="56" applyFont="1" applyFill="1" applyBorder="1" applyAlignment="1">
      <alignment vertical="top" wrapText="1"/>
      <protection/>
    </xf>
    <xf numFmtId="49" fontId="4" fillId="0" borderId="20" xfId="0" applyNumberFormat="1" applyFont="1" applyBorder="1" applyAlignment="1">
      <alignment horizontal="left" vertical="center" wrapText="1"/>
    </xf>
    <xf numFmtId="0" fontId="2" fillId="0" borderId="18" xfId="56" applyFont="1" applyFill="1" applyBorder="1" applyAlignment="1">
      <alignment vertical="top" wrapText="1"/>
      <protection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6" fillId="0" borderId="18" xfId="56" applyFont="1" applyFill="1" applyBorder="1" applyAlignment="1">
      <alignment vertical="top" wrapText="1"/>
      <protection/>
    </xf>
    <xf numFmtId="49" fontId="2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9" fontId="0" fillId="0" borderId="0" xfId="61" applyFont="1" applyBorder="1" applyAlignment="1">
      <alignment/>
    </xf>
    <xf numFmtId="49" fontId="10" fillId="0" borderId="18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8" fillId="0" borderId="0" xfId="0" applyNumberFormat="1" applyFont="1" applyAlignment="1">
      <alignment horizontal="center" vertical="top" wrapText="1"/>
    </xf>
    <xf numFmtId="4" fontId="0" fillId="0" borderId="17" xfId="0" applyNumberFormat="1" applyBorder="1" applyAlignment="1" quotePrefix="1">
      <alignment horizontal="center" vertical="top" wrapText="1"/>
    </xf>
    <xf numFmtId="0" fontId="15" fillId="33" borderId="19" xfId="0" applyFont="1" applyFill="1" applyBorder="1" applyAlignment="1">
      <alignment vertical="center" wrapText="1"/>
    </xf>
    <xf numFmtId="0" fontId="14" fillId="0" borderId="0" xfId="53" applyFont="1" applyFill="1">
      <alignment/>
      <protection/>
    </xf>
    <xf numFmtId="0" fontId="14" fillId="0" borderId="0" xfId="53" applyFont="1" applyFill="1" applyBorder="1">
      <alignment/>
      <protection/>
    </xf>
    <xf numFmtId="165" fontId="14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>
      <alignment/>
      <protection/>
    </xf>
    <xf numFmtId="165" fontId="13" fillId="0" borderId="0" xfId="53" applyNumberFormat="1" applyFont="1" applyFill="1" applyBorder="1" applyAlignment="1">
      <alignment horizontal="right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49" fontId="13" fillId="0" borderId="0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horizontal="left" vertical="center" wrapText="1"/>
      <protection/>
    </xf>
    <xf numFmtId="165" fontId="14" fillId="0" borderId="0" xfId="53" applyNumberFormat="1" applyFont="1" applyFill="1" applyBorder="1" applyAlignment="1">
      <alignment horizontal="right" vertical="center"/>
      <protection/>
    </xf>
    <xf numFmtId="49" fontId="14" fillId="0" borderId="0" xfId="53" applyNumberFormat="1" applyFont="1" applyFill="1" applyBorder="1" applyAlignment="1">
      <alignment vertical="center"/>
      <protection/>
    </xf>
    <xf numFmtId="49" fontId="14" fillId="0" borderId="0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Border="1" applyAlignment="1">
      <alignment horizontal="lef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/>
      <protection/>
    </xf>
    <xf numFmtId="0" fontId="13" fillId="0" borderId="0" xfId="53" applyFont="1" applyFill="1">
      <alignment/>
      <protection/>
    </xf>
    <xf numFmtId="49" fontId="13" fillId="0" borderId="18" xfId="53" applyNumberFormat="1" applyFont="1" applyFill="1" applyBorder="1" applyAlignment="1">
      <alignment vertical="center"/>
      <protection/>
    </xf>
    <xf numFmtId="49" fontId="13" fillId="0" borderId="18" xfId="53" applyNumberFormat="1" applyFont="1" applyFill="1" applyBorder="1" applyAlignment="1">
      <alignment horizontal="center" vertical="center"/>
      <protection/>
    </xf>
    <xf numFmtId="4" fontId="15" fillId="0" borderId="18" xfId="53" applyNumberFormat="1" applyFont="1" applyFill="1" applyBorder="1" applyAlignment="1">
      <alignment horizontal="right" vertical="center"/>
      <protection/>
    </xf>
    <xf numFmtId="49" fontId="15" fillId="0" borderId="18" xfId="53" applyNumberFormat="1" applyFont="1" applyFill="1" applyBorder="1" applyAlignment="1">
      <alignment horizontal="center" vertical="center"/>
      <protection/>
    </xf>
    <xf numFmtId="0" fontId="15" fillId="0" borderId="18" xfId="53" applyFont="1" applyFill="1" applyBorder="1" applyAlignment="1">
      <alignment horizontal="left" vertical="center"/>
      <protection/>
    </xf>
    <xf numFmtId="49" fontId="15" fillId="0" borderId="18" xfId="53" applyNumberFormat="1" applyFont="1" applyFill="1" applyBorder="1" applyAlignment="1">
      <alignment horizontal="left" vertical="center" wrapText="1"/>
      <protection/>
    </xf>
    <xf numFmtId="49" fontId="16" fillId="0" borderId="18" xfId="53" applyNumberFormat="1" applyFont="1" applyFill="1" applyBorder="1" applyAlignment="1">
      <alignment horizontal="center" vertical="center"/>
      <protection/>
    </xf>
    <xf numFmtId="0" fontId="15" fillId="0" borderId="18" xfId="53" applyFont="1" applyFill="1" applyBorder="1">
      <alignment/>
      <protection/>
    </xf>
    <xf numFmtId="4" fontId="16" fillId="0" borderId="18" xfId="53" applyNumberFormat="1" applyFont="1" applyFill="1" applyBorder="1" applyAlignment="1">
      <alignment horizontal="right" vertical="center"/>
      <protection/>
    </xf>
    <xf numFmtId="0" fontId="16" fillId="0" borderId="18" xfId="53" applyFont="1" applyFill="1" applyBorder="1" applyAlignment="1">
      <alignment vertical="top" wrapText="1"/>
      <protection/>
    </xf>
    <xf numFmtId="49" fontId="16" fillId="0" borderId="18" xfId="53" applyNumberFormat="1" applyFont="1" applyFill="1" applyBorder="1" applyAlignment="1">
      <alignment horizontal="left" vertical="center" wrapText="1"/>
      <protection/>
    </xf>
    <xf numFmtId="49" fontId="16" fillId="0" borderId="19" xfId="53" applyNumberFormat="1" applyFont="1" applyFill="1" applyBorder="1" applyAlignment="1">
      <alignment horizontal="center" vertical="center"/>
      <protection/>
    </xf>
    <xf numFmtId="0" fontId="15" fillId="0" borderId="18" xfId="53" applyFont="1" applyFill="1" applyBorder="1" applyAlignment="1">
      <alignment wrapText="1"/>
      <protection/>
    </xf>
    <xf numFmtId="49" fontId="16" fillId="0" borderId="18" xfId="53" applyNumberFormat="1" applyFont="1" applyFill="1" applyBorder="1" applyAlignment="1">
      <alignment horizontal="left" vertical="top" wrapText="1"/>
      <protection/>
    </xf>
    <xf numFmtId="0" fontId="15" fillId="0" borderId="18" xfId="53" applyFont="1" applyFill="1" applyBorder="1" applyAlignment="1">
      <alignment horizontal="center" vertical="center"/>
      <protection/>
    </xf>
    <xf numFmtId="0" fontId="16" fillId="0" borderId="18" xfId="53" applyFont="1" applyFill="1" applyBorder="1" applyAlignment="1">
      <alignment horizontal="center" vertical="center"/>
      <protection/>
    </xf>
    <xf numFmtId="0" fontId="16" fillId="0" borderId="18" xfId="53" applyFont="1" applyFill="1" applyBorder="1" applyAlignment="1">
      <alignment horizontal="justify" vertical="top"/>
      <protection/>
    </xf>
    <xf numFmtId="0" fontId="16" fillId="0" borderId="18" xfId="53" applyFont="1" applyFill="1" applyBorder="1" applyAlignment="1">
      <alignment horizontal="justify"/>
      <protection/>
    </xf>
    <xf numFmtId="0" fontId="16" fillId="0" borderId="18" xfId="53" applyFont="1" applyFill="1" applyBorder="1" applyAlignment="1">
      <alignment wrapText="1"/>
      <protection/>
    </xf>
    <xf numFmtId="0" fontId="16" fillId="0" borderId="18" xfId="53" applyFont="1" applyFill="1" applyBorder="1">
      <alignment/>
      <protection/>
    </xf>
    <xf numFmtId="49" fontId="15" fillId="0" borderId="18" xfId="53" applyNumberFormat="1" applyFont="1" applyFill="1" applyBorder="1" applyAlignment="1">
      <alignment horizontal="center" vertical="center" wrapText="1"/>
      <protection/>
    </xf>
    <xf numFmtId="49" fontId="16" fillId="0" borderId="18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0" fontId="16" fillId="0" borderId="18" xfId="53" applyNumberFormat="1" applyFont="1" applyFill="1" applyBorder="1" applyAlignment="1">
      <alignment horizontal="left" vertical="top" wrapText="1"/>
      <protection/>
    </xf>
    <xf numFmtId="4" fontId="16" fillId="0" borderId="19" xfId="53" applyNumberFormat="1" applyFont="1" applyFill="1" applyBorder="1" applyAlignment="1">
      <alignment horizontal="right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left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vertical="center"/>
      <protection/>
    </xf>
    <xf numFmtId="0" fontId="14" fillId="0" borderId="0" xfId="53" applyFont="1" applyFill="1" applyAlignment="1">
      <alignment vertical="center" wrapText="1"/>
      <protection/>
    </xf>
    <xf numFmtId="49" fontId="13" fillId="34" borderId="23" xfId="0" applyNumberFormat="1" applyFont="1" applyFill="1" applyBorder="1" applyAlignment="1">
      <alignment horizontal="left" vertical="center" wrapText="1"/>
    </xf>
    <xf numFmtId="49" fontId="16" fillId="34" borderId="23" xfId="0" applyNumberFormat="1" applyFont="1" applyFill="1" applyBorder="1" applyAlignment="1">
      <alignment horizontal="left" vertical="center" wrapText="1"/>
    </xf>
    <xf numFmtId="49" fontId="15" fillId="33" borderId="18" xfId="0" applyNumberFormat="1" applyFont="1" applyFill="1" applyBorder="1" applyAlignment="1">
      <alignment horizontal="left" vertical="center" wrapText="1"/>
    </xf>
    <xf numFmtId="49" fontId="15" fillId="34" borderId="23" xfId="0" applyNumberFormat="1" applyFont="1" applyFill="1" applyBorder="1" applyAlignment="1">
      <alignment horizontal="left" vertical="center" wrapText="1"/>
    </xf>
    <xf numFmtId="49" fontId="15" fillId="33" borderId="19" xfId="0" applyNumberFormat="1" applyFont="1" applyFill="1" applyBorder="1" applyAlignment="1">
      <alignment horizontal="left" vertical="center" wrapText="1"/>
    </xf>
    <xf numFmtId="0" fontId="16" fillId="0" borderId="18" xfId="53" applyFont="1" applyFill="1" applyBorder="1" applyAlignment="1">
      <alignment horizontal="left" wrapText="1"/>
      <protection/>
    </xf>
    <xf numFmtId="0" fontId="15" fillId="0" borderId="18" xfId="53" applyFont="1" applyFill="1" applyBorder="1" applyAlignment="1">
      <alignment horizontal="left" wrapText="1"/>
      <protection/>
    </xf>
    <xf numFmtId="0" fontId="16" fillId="0" borderId="18" xfId="53" applyFont="1" applyFill="1" applyBorder="1" applyAlignment="1">
      <alignment horizontal="left" vertical="top" wrapText="1"/>
      <protection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166" fontId="5" fillId="0" borderId="32" xfId="0" applyNumberFormat="1" applyFont="1" applyBorder="1" applyAlignment="1">
      <alignment horizontal="right"/>
    </xf>
    <xf numFmtId="166" fontId="5" fillId="0" borderId="23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9" xfId="0" applyNumberFormat="1" applyFont="1" applyBorder="1" applyAlignment="1">
      <alignment horizontal="right"/>
    </xf>
    <xf numFmtId="166" fontId="5" fillId="0" borderId="33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166" fontId="5" fillId="0" borderId="28" xfId="0" applyNumberFormat="1" applyFont="1" applyBorder="1" applyAlignment="1">
      <alignment horizontal="right"/>
    </xf>
    <xf numFmtId="166" fontId="1" fillId="0" borderId="34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66" fontId="1" fillId="0" borderId="24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27" xfId="0" applyNumberFormat="1" applyFont="1" applyBorder="1" applyAlignment="1">
      <alignment horizontal="right"/>
    </xf>
    <xf numFmtId="166" fontId="5" fillId="0" borderId="36" xfId="0" applyNumberFormat="1" applyFont="1" applyBorder="1" applyAlignment="1">
      <alignment horizontal="right"/>
    </xf>
    <xf numFmtId="166" fontId="5" fillId="0" borderId="29" xfId="0" applyNumberFormat="1" applyFont="1" applyBorder="1" applyAlignment="1">
      <alignment horizontal="right"/>
    </xf>
    <xf numFmtId="166" fontId="1" fillId="0" borderId="36" xfId="0" applyNumberFormat="1" applyFont="1" applyBorder="1" applyAlignment="1">
      <alignment horizontal="right"/>
    </xf>
    <xf numFmtId="166" fontId="5" fillId="0" borderId="30" xfId="0" applyNumberFormat="1" applyFont="1" applyBorder="1" applyAlignment="1">
      <alignment horizontal="right"/>
    </xf>
    <xf numFmtId="166" fontId="1" fillId="0" borderId="33" xfId="0" applyNumberFormat="1" applyFont="1" applyBorder="1" applyAlignment="1">
      <alignment horizontal="right"/>
    </xf>
    <xf numFmtId="166" fontId="5" fillId="0" borderId="24" xfId="0" applyNumberFormat="1" applyFont="1" applyBorder="1" applyAlignment="1">
      <alignment horizontal="right"/>
    </xf>
    <xf numFmtId="166" fontId="1" fillId="0" borderId="37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66" fontId="1" fillId="0" borderId="19" xfId="0" applyNumberFormat="1" applyFont="1" applyBorder="1" applyAlignment="1">
      <alignment horizontal="right"/>
    </xf>
    <xf numFmtId="166" fontId="1" fillId="0" borderId="28" xfId="0" applyNumberFormat="1" applyFont="1" applyBorder="1" applyAlignment="1">
      <alignment horizontal="right"/>
    </xf>
    <xf numFmtId="166" fontId="5" fillId="0" borderId="38" xfId="0" applyNumberFormat="1" applyFont="1" applyBorder="1" applyAlignment="1">
      <alignment horizontal="right"/>
    </xf>
    <xf numFmtId="166" fontId="5" fillId="0" borderId="26" xfId="0" applyNumberFormat="1" applyFont="1" applyBorder="1" applyAlignment="1">
      <alignment horizontal="right"/>
    </xf>
    <xf numFmtId="166" fontId="1" fillId="0" borderId="21" xfId="0" applyNumberFormat="1" applyFont="1" applyBorder="1" applyAlignment="1">
      <alignment horizontal="right"/>
    </xf>
    <xf numFmtId="166" fontId="5" fillId="0" borderId="31" xfId="0" applyNumberFormat="1" applyFont="1" applyBorder="1" applyAlignment="1">
      <alignment horizontal="right"/>
    </xf>
    <xf numFmtId="166" fontId="1" fillId="0" borderId="38" xfId="0" applyNumberFormat="1" applyFont="1" applyBorder="1" applyAlignment="1">
      <alignment horizontal="right"/>
    </xf>
    <xf numFmtId="166" fontId="1" fillId="0" borderId="29" xfId="0" applyNumberFormat="1" applyFont="1" applyBorder="1" applyAlignment="1">
      <alignment horizontal="right"/>
    </xf>
    <xf numFmtId="166" fontId="1" fillId="0" borderId="31" xfId="0" applyNumberFormat="1" applyFont="1" applyBorder="1" applyAlignment="1">
      <alignment horizontal="right"/>
    </xf>
    <xf numFmtId="166" fontId="1" fillId="0" borderId="30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4" fontId="15" fillId="0" borderId="19" xfId="53" applyNumberFormat="1" applyFont="1" applyFill="1" applyBorder="1" applyAlignment="1">
      <alignment horizontal="right" vertical="center" wrapText="1"/>
      <protection/>
    </xf>
    <xf numFmtId="4" fontId="19" fillId="0" borderId="18" xfId="0" applyNumberFormat="1" applyFont="1" applyBorder="1" applyAlignment="1">
      <alignment horizontal="center" vertical="center"/>
    </xf>
    <xf numFmtId="4" fontId="14" fillId="0" borderId="0" xfId="53" applyNumberFormat="1" applyFont="1" applyFill="1">
      <alignment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18" xfId="53" applyNumberFormat="1" applyFont="1" applyFill="1" applyBorder="1" applyAlignment="1">
      <alignment horizontal="left" vertical="center" wrapText="1"/>
      <protection/>
    </xf>
    <xf numFmtId="2" fontId="14" fillId="0" borderId="0" xfId="53" applyNumberFormat="1" applyFont="1" applyFill="1" applyAlignment="1">
      <alignment vertical="center"/>
      <protection/>
    </xf>
    <xf numFmtId="0" fontId="0" fillId="0" borderId="3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 horizontal="right"/>
    </xf>
    <xf numFmtId="49" fontId="1" fillId="0" borderId="30" xfId="0" applyNumberFormat="1" applyFont="1" applyBorder="1" applyAlignment="1">
      <alignment horizontal="center"/>
    </xf>
    <xf numFmtId="166" fontId="5" fillId="0" borderId="30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1" fillId="0" borderId="29" xfId="0" applyNumberFormat="1" applyFont="1" applyBorder="1" applyAlignment="1">
      <alignment/>
    </xf>
    <xf numFmtId="49" fontId="15" fillId="35" borderId="18" xfId="53" applyNumberFormat="1" applyFont="1" applyFill="1" applyBorder="1" applyAlignment="1">
      <alignment horizontal="left" vertical="center" wrapText="1"/>
      <protection/>
    </xf>
    <xf numFmtId="49" fontId="15" fillId="35" borderId="18" xfId="53" applyNumberFormat="1" applyFont="1" applyFill="1" applyBorder="1" applyAlignment="1">
      <alignment horizontal="center" vertical="center"/>
      <protection/>
    </xf>
    <xf numFmtId="4" fontId="15" fillId="35" borderId="18" xfId="53" applyNumberFormat="1" applyFont="1" applyFill="1" applyBorder="1" applyAlignment="1">
      <alignment horizontal="right" vertical="center"/>
      <protection/>
    </xf>
    <xf numFmtId="4" fontId="15" fillId="35" borderId="19" xfId="53" applyNumberFormat="1" applyFont="1" applyFill="1" applyBorder="1" applyAlignment="1">
      <alignment horizontal="right" vertical="center" wrapText="1"/>
      <protection/>
    </xf>
    <xf numFmtId="49" fontId="16" fillId="35" borderId="18" xfId="53" applyNumberFormat="1" applyFont="1" applyFill="1" applyBorder="1" applyAlignment="1">
      <alignment horizontal="left" vertical="center" wrapText="1"/>
      <protection/>
    </xf>
    <xf numFmtId="49" fontId="16" fillId="0" borderId="23" xfId="53" applyNumberFormat="1" applyFont="1" applyFill="1" applyBorder="1" applyAlignment="1">
      <alignment horizontal="left" vertical="center" wrapText="1"/>
      <protection/>
    </xf>
    <xf numFmtId="49" fontId="16" fillId="0" borderId="18" xfId="53" applyNumberFormat="1" applyFont="1" applyFill="1" applyBorder="1" applyAlignment="1">
      <alignment vertical="top" wrapText="1"/>
      <protection/>
    </xf>
    <xf numFmtId="49" fontId="15" fillId="0" borderId="19" xfId="53" applyNumberFormat="1" applyFont="1" applyFill="1" applyBorder="1" applyAlignment="1">
      <alignment horizontal="center" vertical="center" wrapText="1"/>
      <protection/>
    </xf>
    <xf numFmtId="49" fontId="16" fillId="0" borderId="19" xfId="53" applyNumberFormat="1" applyFont="1" applyFill="1" applyBorder="1" applyAlignment="1">
      <alignment horizontal="center" vertical="center" wrapText="1"/>
      <protection/>
    </xf>
    <xf numFmtId="4" fontId="15" fillId="0" borderId="19" xfId="53" applyNumberFormat="1" applyFont="1" applyFill="1" applyBorder="1" applyAlignment="1">
      <alignment horizontal="right" vertical="center"/>
      <protection/>
    </xf>
    <xf numFmtId="49" fontId="16" fillId="0" borderId="18" xfId="0" applyNumberFormat="1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top" wrapText="1"/>
    </xf>
    <xf numFmtId="0" fontId="16" fillId="35" borderId="23" xfId="53" applyNumberFormat="1" applyFont="1" applyFill="1" applyBorder="1" applyAlignment="1">
      <alignment horizontal="left" vertical="center" wrapText="1"/>
      <protection/>
    </xf>
    <xf numFmtId="49" fontId="15" fillId="34" borderId="18" xfId="0" applyNumberFormat="1" applyFont="1" applyFill="1" applyBorder="1" applyAlignment="1">
      <alignment horizontal="left" vertical="center" wrapText="1"/>
    </xf>
    <xf numFmtId="49" fontId="16" fillId="33" borderId="18" xfId="0" applyNumberFormat="1" applyFont="1" applyFill="1" applyBorder="1" applyAlignment="1">
      <alignment horizontal="left" vertical="center" wrapText="1"/>
    </xf>
    <xf numFmtId="0" fontId="15" fillId="0" borderId="19" xfId="53" applyFont="1" applyFill="1" applyBorder="1" applyAlignment="1">
      <alignment horizontal="center" vertical="center"/>
      <protection/>
    </xf>
    <xf numFmtId="0" fontId="16" fillId="0" borderId="19" xfId="53" applyFont="1" applyFill="1" applyBorder="1" applyAlignment="1">
      <alignment horizontal="center" vertical="center"/>
      <protection/>
    </xf>
    <xf numFmtId="49" fontId="16" fillId="0" borderId="18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 vertical="top" wrapText="1"/>
    </xf>
    <xf numFmtId="0" fontId="20" fillId="0" borderId="0" xfId="55">
      <alignment/>
      <protection/>
    </xf>
    <xf numFmtId="49" fontId="4" fillId="0" borderId="40" xfId="55" applyNumberFormat="1" applyFont="1" applyBorder="1" applyAlignment="1" applyProtection="1">
      <alignment horizontal="center" vertical="center"/>
      <protection/>
    </xf>
    <xf numFmtId="0" fontId="4" fillId="0" borderId="40" xfId="55" applyFont="1" applyBorder="1" applyAlignment="1" applyProtection="1">
      <alignment horizontal="center"/>
      <protection/>
    </xf>
    <xf numFmtId="0" fontId="4" fillId="0" borderId="41" xfId="55" applyFont="1" applyBorder="1" applyAlignment="1" applyProtection="1">
      <alignment horizontal="left"/>
      <protection/>
    </xf>
    <xf numFmtId="4" fontId="4" fillId="0" borderId="42" xfId="55" applyNumberFormat="1" applyFont="1" applyBorder="1" applyAlignment="1" applyProtection="1">
      <alignment horizontal="right"/>
      <protection/>
    </xf>
    <xf numFmtId="4" fontId="4" fillId="0" borderId="19" xfId="55" applyNumberFormat="1" applyFont="1" applyBorder="1" applyAlignment="1" applyProtection="1">
      <alignment horizontal="right"/>
      <protection/>
    </xf>
    <xf numFmtId="49" fontId="4" fillId="0" borderId="43" xfId="55" applyNumberFormat="1" applyFont="1" applyBorder="1" applyAlignment="1" applyProtection="1">
      <alignment horizontal="center"/>
      <protection/>
    </xf>
    <xf numFmtId="49" fontId="4" fillId="0" borderId="44" xfId="55" applyNumberFormat="1" applyFont="1" applyBorder="1" applyAlignment="1" applyProtection="1">
      <alignment horizontal="center" wrapText="1"/>
      <protection/>
    </xf>
    <xf numFmtId="49" fontId="4" fillId="0" borderId="45" xfId="55" applyNumberFormat="1" applyFont="1" applyBorder="1" applyAlignment="1" applyProtection="1">
      <alignment horizontal="left" wrapText="1"/>
      <protection/>
    </xf>
    <xf numFmtId="189" fontId="4" fillId="0" borderId="45" xfId="55" applyNumberFormat="1" applyFont="1" applyBorder="1" applyAlignment="1" applyProtection="1">
      <alignment horizontal="left" wrapText="1"/>
      <protection/>
    </xf>
    <xf numFmtId="4" fontId="4" fillId="0" borderId="46" xfId="55" applyNumberFormat="1" applyFont="1" applyBorder="1" applyAlignment="1" applyProtection="1">
      <alignment horizontal="right"/>
      <protection/>
    </xf>
    <xf numFmtId="4" fontId="4" fillId="0" borderId="21" xfId="55" applyNumberFormat="1" applyFont="1" applyBorder="1" applyAlignment="1" applyProtection="1">
      <alignment horizontal="right"/>
      <protection/>
    </xf>
    <xf numFmtId="49" fontId="4" fillId="0" borderId="47" xfId="55" applyNumberFormat="1" applyFont="1" applyBorder="1" applyAlignment="1" applyProtection="1">
      <alignment horizontal="center"/>
      <protection/>
    </xf>
    <xf numFmtId="49" fontId="4" fillId="0" borderId="48" xfId="55" applyNumberFormat="1" applyFont="1" applyBorder="1" applyAlignment="1" applyProtection="1">
      <alignment horizontal="center" wrapText="1"/>
      <protection/>
    </xf>
    <xf numFmtId="49" fontId="4" fillId="0" borderId="49" xfId="55" applyNumberFormat="1" applyFont="1" applyBorder="1" applyAlignment="1" applyProtection="1">
      <alignment horizontal="left" wrapText="1"/>
      <protection/>
    </xf>
    <xf numFmtId="4" fontId="4" fillId="0" borderId="18" xfId="55" applyNumberFormat="1" applyFont="1" applyBorder="1" applyAlignment="1" applyProtection="1">
      <alignment horizontal="right"/>
      <protection/>
    </xf>
    <xf numFmtId="4" fontId="4" fillId="0" borderId="26" xfId="55" applyNumberFormat="1" applyFont="1" applyBorder="1" applyAlignment="1" applyProtection="1">
      <alignment horizontal="right"/>
      <protection/>
    </xf>
    <xf numFmtId="49" fontId="4" fillId="0" borderId="20" xfId="55" applyNumberFormat="1" applyFont="1" applyBorder="1" applyAlignment="1" applyProtection="1">
      <alignment horizontal="center"/>
      <protection/>
    </xf>
    <xf numFmtId="49" fontId="4" fillId="0" borderId="50" xfId="55" applyNumberFormat="1" applyFont="1" applyBorder="1" applyAlignment="1" applyProtection="1">
      <alignment horizontal="center" wrapText="1"/>
      <protection/>
    </xf>
    <xf numFmtId="49" fontId="4" fillId="0" borderId="51" xfId="55" applyNumberFormat="1" applyFont="1" applyBorder="1" applyAlignment="1" applyProtection="1">
      <alignment horizontal="left" wrapText="1"/>
      <protection/>
    </xf>
    <xf numFmtId="49" fontId="4" fillId="0" borderId="52" xfId="55" applyNumberFormat="1" applyFont="1" applyBorder="1" applyAlignment="1" applyProtection="1">
      <alignment horizontal="center" vertical="center"/>
      <protection/>
    </xf>
    <xf numFmtId="49" fontId="4" fillId="0" borderId="53" xfId="55" applyNumberFormat="1" applyFont="1" applyBorder="1" applyAlignment="1" applyProtection="1">
      <alignment horizontal="center" vertical="center"/>
      <protection/>
    </xf>
    <xf numFmtId="49" fontId="4" fillId="0" borderId="27" xfId="55" applyNumberFormat="1" applyFont="1" applyBorder="1" applyAlignment="1" applyProtection="1">
      <alignment horizontal="center" vertical="center"/>
      <protection/>
    </xf>
    <xf numFmtId="0" fontId="4" fillId="0" borderId="54" xfId="55" applyFont="1" applyBorder="1" applyAlignment="1" applyProtection="1">
      <alignment horizontal="center" vertical="center"/>
      <protection/>
    </xf>
    <xf numFmtId="0" fontId="4" fillId="0" borderId="27" xfId="55" applyFont="1" applyBorder="1" applyAlignment="1" applyProtection="1">
      <alignment horizontal="center" vertical="center"/>
      <protection/>
    </xf>
    <xf numFmtId="0" fontId="4" fillId="0" borderId="55" xfId="55" applyFont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/>
      <protection/>
    </xf>
    <xf numFmtId="0" fontId="21" fillId="0" borderId="0" xfId="55" applyFont="1" applyBorder="1" applyAlignment="1" applyProtection="1">
      <alignment horizontal="center"/>
      <protection/>
    </xf>
    <xf numFmtId="49" fontId="4" fillId="0" borderId="56" xfId="55" applyNumberFormat="1" applyFont="1" applyBorder="1" applyAlignment="1" applyProtection="1">
      <alignment horizontal="centerContinuous"/>
      <protection/>
    </xf>
    <xf numFmtId="0" fontId="4" fillId="0" borderId="0" xfId="55" applyFont="1" applyBorder="1" applyAlignment="1" applyProtection="1">
      <alignment horizontal="right"/>
      <protection/>
    </xf>
    <xf numFmtId="49" fontId="4" fillId="0" borderId="0" xfId="55" applyNumberFormat="1" applyFont="1" applyBorder="1" applyAlignment="1" applyProtection="1">
      <alignment/>
      <protection/>
    </xf>
    <xf numFmtId="49" fontId="4" fillId="0" borderId="0" xfId="55" applyNumberFormat="1" applyFont="1" applyBorder="1" applyAlignment="1" applyProtection="1">
      <alignment horizontal="left"/>
      <protection/>
    </xf>
    <xf numFmtId="0" fontId="4" fillId="0" borderId="0" xfId="55" applyFont="1" applyBorder="1" applyAlignment="1" applyProtection="1">
      <alignment horizontal="left"/>
      <protection/>
    </xf>
    <xf numFmtId="49" fontId="4" fillId="0" borderId="57" xfId="55" applyNumberFormat="1" applyFont="1" applyBorder="1" applyAlignment="1" applyProtection="1">
      <alignment horizontal="centerContinuous"/>
      <protection/>
    </xf>
    <xf numFmtId="49" fontId="4" fillId="0" borderId="58" xfId="55" applyNumberFormat="1" applyFont="1" applyBorder="1" applyAlignment="1" applyProtection="1">
      <alignment horizontal="center"/>
      <protection/>
    </xf>
    <xf numFmtId="49" fontId="4" fillId="0" borderId="57" xfId="55" applyNumberFormat="1" applyFont="1" applyBorder="1" applyAlignment="1" applyProtection="1">
      <alignment horizontal="center"/>
      <protection/>
    </xf>
    <xf numFmtId="190" fontId="4" fillId="0" borderId="58" xfId="55" applyNumberFormat="1" applyFont="1" applyBorder="1" applyAlignment="1" applyProtection="1">
      <alignment horizontal="center"/>
      <protection/>
    </xf>
    <xf numFmtId="49" fontId="4" fillId="0" borderId="59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 horizontal="right"/>
      <protection/>
    </xf>
    <xf numFmtId="0" fontId="4" fillId="0" borderId="27" xfId="55" applyFont="1" applyBorder="1" applyAlignment="1" applyProtection="1">
      <alignment horizontal="center"/>
      <protection/>
    </xf>
    <xf numFmtId="0" fontId="4" fillId="0" borderId="0" xfId="55" applyFont="1" applyBorder="1" applyAlignment="1" applyProtection="1">
      <alignment/>
      <protection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2" fillId="0" borderId="20" xfId="56" applyFont="1" applyFill="1" applyBorder="1" applyAlignment="1">
      <alignment vertical="top" wrapText="1"/>
      <protection/>
    </xf>
    <xf numFmtId="0" fontId="2" fillId="0" borderId="26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horizontal="left" vertical="top" wrapText="1"/>
      <protection/>
    </xf>
    <xf numFmtId="0" fontId="2" fillId="0" borderId="20" xfId="56" applyFont="1" applyFill="1" applyBorder="1" applyAlignment="1">
      <alignment horizontal="left" vertical="top" wrapText="1"/>
      <protection/>
    </xf>
    <xf numFmtId="0" fontId="2" fillId="0" borderId="60" xfId="56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5" xfId="56" applyFont="1" applyFill="1" applyBorder="1" applyAlignment="1">
      <alignment vertical="top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justify"/>
    </xf>
    <xf numFmtId="0" fontId="10" fillId="0" borderId="31" xfId="0" applyFont="1" applyBorder="1" applyAlignment="1">
      <alignment horizontal="center" vertical="justify"/>
    </xf>
    <xf numFmtId="0" fontId="10" fillId="0" borderId="19" xfId="0" applyFont="1" applyBorder="1" applyAlignment="1">
      <alignment horizontal="center" vertical="justify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43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62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166" fontId="1" fillId="0" borderId="26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5" fillId="0" borderId="6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63" xfId="0" applyFont="1" applyBorder="1" applyAlignment="1">
      <alignment wrapText="1"/>
    </xf>
    <xf numFmtId="49" fontId="5" fillId="0" borderId="5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right"/>
    </xf>
    <xf numFmtId="166" fontId="5" fillId="0" borderId="53" xfId="0" applyNumberFormat="1" applyFont="1" applyBorder="1" applyAlignment="1">
      <alignment horizontal="right"/>
    </xf>
    <xf numFmtId="166" fontId="5" fillId="0" borderId="64" xfId="0" applyNumberFormat="1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8" fillId="0" borderId="64" xfId="0" applyFont="1" applyBorder="1" applyAlignment="1">
      <alignment horizontal="right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60" xfId="0" applyFont="1" applyBorder="1" applyAlignment="1">
      <alignment wrapText="1"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65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1" fillId="0" borderId="66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49" fontId="1" fillId="0" borderId="68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166" fontId="1" fillId="0" borderId="65" xfId="0" applyNumberFormat="1" applyFont="1" applyBorder="1" applyAlignment="1">
      <alignment/>
    </xf>
    <xf numFmtId="166" fontId="1" fillId="0" borderId="66" xfId="0" applyNumberFormat="1" applyFont="1" applyBorder="1" applyAlignment="1">
      <alignment/>
    </xf>
    <xf numFmtId="166" fontId="1" fillId="0" borderId="36" xfId="0" applyNumberFormat="1" applyFont="1" applyBorder="1" applyAlignment="1">
      <alignment/>
    </xf>
    <xf numFmtId="49" fontId="5" fillId="0" borderId="65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" fontId="5" fillId="0" borderId="65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166" fontId="5" fillId="0" borderId="65" xfId="0" applyNumberFormat="1" applyFont="1" applyBorder="1" applyAlignment="1">
      <alignment/>
    </xf>
    <xf numFmtId="166" fontId="5" fillId="0" borderId="66" xfId="0" applyNumberFormat="1" applyFont="1" applyBorder="1" applyAlignment="1">
      <alignment/>
    </xf>
    <xf numFmtId="166" fontId="5" fillId="0" borderId="36" xfId="0" applyNumberFormat="1" applyFont="1" applyBorder="1" applyAlignment="1">
      <alignment/>
    </xf>
    <xf numFmtId="4" fontId="1" fillId="0" borderId="54" xfId="0" applyNumberFormat="1" applyFont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64" xfId="0" applyBorder="1" applyAlignment="1">
      <alignment horizontal="right"/>
    </xf>
    <xf numFmtId="4" fontId="1" fillId="0" borderId="65" xfId="0" applyNumberFormat="1" applyFont="1" applyBorder="1" applyAlignment="1">
      <alignment/>
    </xf>
    <xf numFmtId="4" fontId="1" fillId="0" borderId="66" xfId="0" applyNumberFormat="1" applyFont="1" applyBorder="1" applyAlignment="1">
      <alignment/>
    </xf>
    <xf numFmtId="0" fontId="5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49" fontId="5" fillId="0" borderId="7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166" fontId="5" fillId="0" borderId="69" xfId="0" applyNumberFormat="1" applyFont="1" applyBorder="1" applyAlignment="1">
      <alignment horizontal="right"/>
    </xf>
    <xf numFmtId="166" fontId="5" fillId="0" borderId="70" xfId="0" applyNumberFormat="1" applyFont="1" applyBorder="1" applyAlignment="1">
      <alignment horizontal="right"/>
    </xf>
    <xf numFmtId="166" fontId="5" fillId="0" borderId="35" xfId="0" applyNumberFormat="1" applyFont="1" applyBorder="1" applyAlignment="1">
      <alignment horizontal="right"/>
    </xf>
    <xf numFmtId="0" fontId="5" fillId="0" borderId="73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74" xfId="0" applyFont="1" applyBorder="1" applyAlignment="1">
      <alignment horizontal="left" wrapText="1"/>
    </xf>
    <xf numFmtId="49" fontId="1" fillId="0" borderId="75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5" fillId="0" borderId="73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166" fontId="5" fillId="0" borderId="73" xfId="0" applyNumberFormat="1" applyFont="1" applyBorder="1" applyAlignment="1">
      <alignment/>
    </xf>
    <xf numFmtId="166" fontId="5" fillId="0" borderId="40" xfId="0" applyNumberFormat="1" applyFont="1" applyBorder="1" applyAlignment="1">
      <alignment/>
    </xf>
    <xf numFmtId="166" fontId="5" fillId="0" borderId="38" xfId="0" applyNumberFormat="1" applyFont="1" applyBorder="1" applyAlignment="1">
      <alignment/>
    </xf>
    <xf numFmtId="166" fontId="5" fillId="0" borderId="43" xfId="0" applyNumberFormat="1" applyFont="1" applyBorder="1" applyAlignment="1">
      <alignment/>
    </xf>
    <xf numFmtId="166" fontId="5" fillId="0" borderId="32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6" fontId="1" fillId="0" borderId="47" xfId="0" applyNumberFormat="1" applyFont="1" applyBorder="1" applyAlignment="1">
      <alignment/>
    </xf>
    <xf numFmtId="166" fontId="1" fillId="0" borderId="41" xfId="0" applyNumberFormat="1" applyFont="1" applyBorder="1" applyAlignment="1">
      <alignment/>
    </xf>
    <xf numFmtId="166" fontId="1" fillId="0" borderId="37" xfId="0" applyNumberFormat="1" applyFont="1" applyBorder="1" applyAlignment="1">
      <alignment/>
    </xf>
    <xf numFmtId="166" fontId="1" fillId="0" borderId="47" xfId="0" applyNumberFormat="1" applyFont="1" applyBorder="1" applyAlignment="1">
      <alignment horizontal="right"/>
    </xf>
    <xf numFmtId="166" fontId="1" fillId="0" borderId="41" xfId="0" applyNumberFormat="1" applyFont="1" applyBorder="1" applyAlignment="1">
      <alignment horizontal="right"/>
    </xf>
    <xf numFmtId="166" fontId="1" fillId="0" borderId="37" xfId="0" applyNumberFormat="1" applyFont="1" applyBorder="1" applyAlignment="1">
      <alignment horizontal="right"/>
    </xf>
    <xf numFmtId="0" fontId="1" fillId="0" borderId="54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76" xfId="0" applyFont="1" applyBorder="1" applyAlignment="1">
      <alignment wrapText="1"/>
    </xf>
    <xf numFmtId="49" fontId="1" fillId="0" borderId="5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right"/>
    </xf>
    <xf numFmtId="166" fontId="1" fillId="0" borderId="53" xfId="0" applyNumberFormat="1" applyFont="1" applyBorder="1" applyAlignment="1">
      <alignment horizontal="right"/>
    </xf>
    <xf numFmtId="166" fontId="1" fillId="0" borderId="64" xfId="0" applyNumberFormat="1" applyFont="1" applyBorder="1" applyAlignment="1">
      <alignment horizontal="right"/>
    </xf>
    <xf numFmtId="166" fontId="1" fillId="0" borderId="65" xfId="0" applyNumberFormat="1" applyFont="1" applyBorder="1" applyAlignment="1">
      <alignment horizontal="right"/>
    </xf>
    <xf numFmtId="166" fontId="1" fillId="0" borderId="66" xfId="0" applyNumberFormat="1" applyFont="1" applyBorder="1" applyAlignment="1">
      <alignment horizontal="right"/>
    </xf>
    <xf numFmtId="166" fontId="1" fillId="0" borderId="36" xfId="0" applyNumberFormat="1" applyFont="1" applyBorder="1" applyAlignment="1">
      <alignment horizontal="right"/>
    </xf>
    <xf numFmtId="49" fontId="5" fillId="0" borderId="77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166" fontId="5" fillId="0" borderId="65" xfId="0" applyNumberFormat="1" applyFont="1" applyBorder="1" applyAlignment="1">
      <alignment horizontal="right"/>
    </xf>
    <xf numFmtId="166" fontId="5" fillId="0" borderId="66" xfId="0" applyNumberFormat="1" applyFont="1" applyBorder="1" applyAlignment="1">
      <alignment horizontal="right"/>
    </xf>
    <xf numFmtId="166" fontId="5" fillId="0" borderId="36" xfId="0" applyNumberFormat="1" applyFont="1" applyBorder="1" applyAlignment="1">
      <alignment horizontal="right"/>
    </xf>
    <xf numFmtId="166" fontId="5" fillId="0" borderId="47" xfId="0" applyNumberFormat="1" applyFont="1" applyBorder="1" applyAlignment="1">
      <alignment/>
    </xf>
    <xf numFmtId="166" fontId="5" fillId="0" borderId="41" xfId="0" applyNumberFormat="1" applyFont="1" applyBorder="1" applyAlignment="1">
      <alignment/>
    </xf>
    <xf numFmtId="166" fontId="5" fillId="0" borderId="37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5" fillId="0" borderId="26" xfId="0" applyNumberFormat="1" applyFont="1" applyBorder="1" applyAlignment="1">
      <alignment/>
    </xf>
    <xf numFmtId="49" fontId="1" fillId="0" borderId="7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166" fontId="5" fillId="0" borderId="69" xfId="0" applyNumberFormat="1" applyFont="1" applyBorder="1" applyAlignment="1">
      <alignment/>
    </xf>
    <xf numFmtId="166" fontId="5" fillId="0" borderId="70" xfId="0" applyNumberFormat="1" applyFont="1" applyBorder="1" applyAlignment="1">
      <alignment/>
    </xf>
    <xf numFmtId="166" fontId="5" fillId="0" borderId="35" xfId="0" applyNumberFormat="1" applyFont="1" applyBorder="1" applyAlignment="1">
      <alignment/>
    </xf>
    <xf numFmtId="49" fontId="1" fillId="0" borderId="7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8" fillId="0" borderId="70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166" fontId="5" fillId="0" borderId="20" xfId="0" applyNumberFormat="1" applyFont="1" applyBorder="1" applyAlignment="1">
      <alignment horizontal="right"/>
    </xf>
    <xf numFmtId="166" fontId="1" fillId="0" borderId="69" xfId="0" applyNumberFormat="1" applyFont="1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35" xfId="0" applyBorder="1" applyAlignment="1">
      <alignment horizontal="right"/>
    </xf>
    <xf numFmtId="49" fontId="5" fillId="0" borderId="68" xfId="0" applyNumberFormat="1" applyFont="1" applyBorder="1" applyAlignment="1">
      <alignment horizontal="center"/>
    </xf>
    <xf numFmtId="4" fontId="5" fillId="0" borderId="69" xfId="0" applyNumberFormat="1" applyFont="1" applyBorder="1" applyAlignment="1">
      <alignment horizontal="right"/>
    </xf>
    <xf numFmtId="49" fontId="1" fillId="0" borderId="8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5" fillId="0" borderId="8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" fontId="1" fillId="0" borderId="69" xfId="0" applyNumberFormat="1" applyFont="1" applyBorder="1" applyAlignment="1">
      <alignment horizontal="right"/>
    </xf>
    <xf numFmtId="166" fontId="1" fillId="0" borderId="7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49" fontId="5" fillId="0" borderId="8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0" fontId="0" fillId="0" borderId="66" xfId="0" applyBorder="1" applyAlignment="1">
      <alignment horizontal="right"/>
    </xf>
    <xf numFmtId="0" fontId="0" fillId="0" borderId="36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6" fontId="5" fillId="0" borderId="43" xfId="0" applyNumberFormat="1" applyFon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60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0" fontId="5" fillId="0" borderId="65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5" fillId="0" borderId="67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82" xfId="0" applyFont="1" applyBorder="1" applyAlignment="1">
      <alignment wrapText="1"/>
    </xf>
    <xf numFmtId="49" fontId="1" fillId="0" borderId="48" xfId="0" applyNumberFormat="1" applyFont="1" applyBorder="1" applyAlignment="1">
      <alignment horizontal="center"/>
    </xf>
    <xf numFmtId="0" fontId="1" fillId="0" borderId="65" xfId="0" applyFont="1" applyBorder="1" applyAlignment="1">
      <alignment wrapText="1"/>
    </xf>
    <xf numFmtId="0" fontId="1" fillId="0" borderId="6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49" fontId="1" fillId="0" borderId="44" xfId="0" applyNumberFormat="1" applyFont="1" applyBorder="1" applyAlignment="1">
      <alignment horizontal="center"/>
    </xf>
    <xf numFmtId="0" fontId="1" fillId="0" borderId="69" xfId="0" applyFont="1" applyBorder="1" applyAlignment="1">
      <alignment wrapText="1"/>
    </xf>
    <xf numFmtId="0" fontId="1" fillId="0" borderId="70" xfId="0" applyFont="1" applyBorder="1" applyAlignment="1">
      <alignment wrapText="1"/>
    </xf>
    <xf numFmtId="0" fontId="1" fillId="0" borderId="71" xfId="0" applyFont="1" applyBorder="1" applyAlignment="1">
      <alignment wrapText="1"/>
    </xf>
    <xf numFmtId="0" fontId="1" fillId="0" borderId="6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60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70" xfId="0" applyFont="1" applyBorder="1" applyAlignment="1">
      <alignment horizontal="left" wrapText="1"/>
    </xf>
    <xf numFmtId="0" fontId="1" fillId="0" borderId="71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0" fontId="5" fillId="0" borderId="71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18" fillId="0" borderId="62" xfId="0" applyFont="1" applyBorder="1" applyAlignment="1">
      <alignment horizontal="left" wrapText="1"/>
    </xf>
    <xf numFmtId="49" fontId="1" fillId="0" borderId="54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166" fontId="1" fillId="0" borderId="26" xfId="0" applyNumberFormat="1" applyFont="1" applyBorder="1" applyAlignment="1">
      <alignment/>
    </xf>
    <xf numFmtId="166" fontId="1" fillId="0" borderId="43" xfId="0" applyNumberFormat="1" applyFont="1" applyBorder="1" applyAlignment="1">
      <alignment/>
    </xf>
    <xf numFmtId="166" fontId="1" fillId="0" borderId="32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0" fontId="0" fillId="0" borderId="41" xfId="0" applyBorder="1" applyAlignment="1">
      <alignment horizontal="right"/>
    </xf>
    <xf numFmtId="4" fontId="5" fillId="0" borderId="83" xfId="0" applyNumberFormat="1" applyFont="1" applyBorder="1" applyAlignment="1">
      <alignment horizontal="right"/>
    </xf>
    <xf numFmtId="0" fontId="0" fillId="0" borderId="39" xfId="0" applyBorder="1" applyAlignment="1">
      <alignment horizontal="right"/>
    </xf>
    <xf numFmtId="0" fontId="2" fillId="0" borderId="27" xfId="0" applyFont="1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5" fillId="0" borderId="73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166" fontId="2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166" fontId="5" fillId="0" borderId="4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/>
    </xf>
    <xf numFmtId="166" fontId="1" fillId="0" borderId="53" xfId="0" applyNumberFormat="1" applyFont="1" applyBorder="1" applyAlignment="1">
      <alignment/>
    </xf>
    <xf numFmtId="166" fontId="1" fillId="0" borderId="64" xfId="0" applyNumberFormat="1" applyFont="1" applyBorder="1" applyAlignment="1">
      <alignment/>
    </xf>
    <xf numFmtId="0" fontId="5" fillId="0" borderId="41" xfId="0" applyFont="1" applyBorder="1" applyAlignment="1">
      <alignment horizontal="left" wrapText="1"/>
    </xf>
    <xf numFmtId="166" fontId="1" fillId="0" borderId="43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47" xfId="0" applyFont="1" applyBorder="1" applyAlignment="1">
      <alignment horizontal="left" wrapText="1"/>
    </xf>
    <xf numFmtId="0" fontId="5" fillId="0" borderId="82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top"/>
    </xf>
    <xf numFmtId="0" fontId="5" fillId="0" borderId="43" xfId="43" applyNumberFormat="1" applyFont="1" applyBorder="1" applyAlignment="1">
      <alignment horizontal="left" wrapText="1"/>
    </xf>
    <xf numFmtId="0" fontId="5" fillId="0" borderId="32" xfId="43" applyNumberFormat="1" applyFont="1" applyBorder="1" applyAlignment="1">
      <alignment horizontal="left" wrapText="1"/>
    </xf>
    <xf numFmtId="0" fontId="5" fillId="0" borderId="62" xfId="43" applyNumberFormat="1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60" xfId="0" applyFont="1" applyBorder="1" applyAlignment="1">
      <alignment horizontal="left" wrapText="1"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49" fontId="1" fillId="0" borderId="7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5" fillId="0" borderId="84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7" fillId="0" borderId="27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49" fontId="5" fillId="0" borderId="87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5" fillId="0" borderId="83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88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0" fillId="0" borderId="37" xfId="0" applyBorder="1" applyAlignment="1">
      <alignment horizontal="right"/>
    </xf>
    <xf numFmtId="49" fontId="1" fillId="0" borderId="43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85" xfId="0" applyFont="1" applyBorder="1" applyAlignment="1">
      <alignment wrapText="1"/>
    </xf>
    <xf numFmtId="166" fontId="1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1" fillId="0" borderId="27" xfId="0" applyFont="1" applyBorder="1" applyAlignment="1">
      <alignment wrapText="1"/>
    </xf>
    <xf numFmtId="0" fontId="1" fillId="0" borderId="52" xfId="0" applyFont="1" applyBorder="1" applyAlignment="1">
      <alignment wrapText="1"/>
    </xf>
    <xf numFmtId="166" fontId="1" fillId="0" borderId="27" xfId="0" applyNumberFormat="1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4" fillId="0" borderId="30" xfId="55" applyFont="1" applyBorder="1" applyAlignment="1" applyProtection="1">
      <alignment horizontal="center" vertical="center" wrapText="1"/>
      <protection/>
    </xf>
    <xf numFmtId="0" fontId="4" fillId="0" borderId="31" xfId="55" applyFont="1" applyBorder="1" applyAlignment="1" applyProtection="1">
      <alignment horizontal="center" vertical="center" wrapText="1"/>
      <protection/>
    </xf>
    <xf numFmtId="0" fontId="4" fillId="0" borderId="19" xfId="55" applyFont="1" applyBorder="1" applyAlignment="1" applyProtection="1">
      <alignment horizontal="center" vertical="center" wrapText="1"/>
      <protection/>
    </xf>
    <xf numFmtId="0" fontId="4" fillId="0" borderId="89" xfId="55" applyFont="1" applyBorder="1" applyAlignment="1" applyProtection="1">
      <alignment horizontal="center" vertical="center" wrapText="1"/>
      <protection/>
    </xf>
    <xf numFmtId="0" fontId="4" fillId="0" borderId="90" xfId="55" applyFont="1" applyBorder="1" applyAlignment="1" applyProtection="1">
      <alignment horizontal="center" vertical="center" wrapText="1"/>
      <protection/>
    </xf>
    <xf numFmtId="0" fontId="4" fillId="0" borderId="44" xfId="55" applyFont="1" applyBorder="1" applyAlignment="1" applyProtection="1">
      <alignment horizontal="center" vertical="center" wrapText="1"/>
      <protection/>
    </xf>
    <xf numFmtId="49" fontId="4" fillId="0" borderId="91" xfId="55" applyNumberFormat="1" applyFont="1" applyBorder="1" applyAlignment="1" applyProtection="1">
      <alignment horizontal="center" vertical="center" wrapText="1"/>
      <protection/>
    </xf>
    <xf numFmtId="49" fontId="4" fillId="0" borderId="92" xfId="55" applyNumberFormat="1" applyFont="1" applyBorder="1" applyAlignment="1" applyProtection="1">
      <alignment horizontal="center" vertical="center" wrapText="1"/>
      <protection/>
    </xf>
    <xf numFmtId="49" fontId="4" fillId="0" borderId="42" xfId="55" applyNumberFormat="1" applyFont="1" applyBorder="1" applyAlignment="1" applyProtection="1">
      <alignment horizontal="center" vertical="center" wrapText="1"/>
      <protection/>
    </xf>
    <xf numFmtId="49" fontId="4" fillId="0" borderId="30" xfId="55" applyNumberFormat="1" applyFont="1" applyBorder="1" applyAlignment="1" applyProtection="1">
      <alignment horizontal="center" vertical="center" wrapText="1"/>
      <protection/>
    </xf>
    <xf numFmtId="49" fontId="4" fillId="0" borderId="31" xfId="55" applyNumberFormat="1" applyFont="1" applyBorder="1" applyAlignment="1" applyProtection="1">
      <alignment horizontal="center" vertical="center" wrapText="1"/>
      <protection/>
    </xf>
    <xf numFmtId="49" fontId="4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0" xfId="55" applyFont="1" applyBorder="1" applyAlignment="1" applyProtection="1">
      <alignment horizontal="center"/>
      <protection/>
    </xf>
    <xf numFmtId="0" fontId="4" fillId="0" borderId="0" xfId="55" applyFont="1" applyBorder="1" applyAlignment="1" applyProtection="1">
      <alignment horizontal="center"/>
      <protection/>
    </xf>
    <xf numFmtId="49" fontId="4" fillId="0" borderId="32" xfId="55" applyNumberFormat="1" applyFont="1" applyBorder="1" applyAlignment="1" applyProtection="1">
      <alignment horizontal="left" wrapText="1"/>
      <protection/>
    </xf>
    <xf numFmtId="49" fontId="0" fillId="0" borderId="32" xfId="55" applyNumberFormat="1" applyFont="1" applyBorder="1" applyAlignment="1" applyProtection="1">
      <alignment wrapText="1"/>
      <protection/>
    </xf>
    <xf numFmtId="49" fontId="4" fillId="0" borderId="22" xfId="55" applyNumberFormat="1" applyFont="1" applyBorder="1" applyAlignment="1" applyProtection="1">
      <alignment horizontal="left" wrapText="1"/>
      <protection/>
    </xf>
    <xf numFmtId="0" fontId="17" fillId="0" borderId="0" xfId="53" applyFont="1" applyFill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/>
      <protection/>
    </xf>
    <xf numFmtId="0" fontId="13" fillId="0" borderId="22" xfId="53" applyFont="1" applyFill="1" applyBorder="1" applyAlignment="1">
      <alignment horizontal="center" vertical="center"/>
      <protection/>
    </xf>
    <xf numFmtId="0" fontId="13" fillId="0" borderId="26" xfId="53" applyFont="1" applyFill="1" applyBorder="1" applyAlignment="1">
      <alignment horizontal="center" vertical="center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4" fillId="0" borderId="32" xfId="53" applyFont="1" applyFill="1" applyBorder="1" applyAlignment="1">
      <alignment horizontal="right" vertical="center"/>
      <protection/>
    </xf>
    <xf numFmtId="0" fontId="13" fillId="0" borderId="21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47" xfId="53" applyFont="1" applyFill="1" applyBorder="1" applyAlignment="1">
      <alignment horizontal="center" vertical="center" wrapText="1"/>
      <protection/>
    </xf>
    <xf numFmtId="0" fontId="13" fillId="0" borderId="41" xfId="53" applyFont="1" applyFill="1" applyBorder="1" applyAlignment="1">
      <alignment horizontal="center" vertical="center" wrapText="1"/>
      <protection/>
    </xf>
    <xf numFmtId="0" fontId="13" fillId="0" borderId="37" xfId="53" applyFont="1" applyFill="1" applyBorder="1" applyAlignment="1">
      <alignment horizontal="center" vertical="center" wrapText="1"/>
      <protection/>
    </xf>
    <xf numFmtId="0" fontId="13" fillId="0" borderId="43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93" xfId="0" applyFont="1" applyBorder="1" applyAlignment="1">
      <alignment vertical="center" wrapText="1"/>
    </xf>
    <xf numFmtId="0" fontId="1" fillId="0" borderId="94" xfId="0" applyFont="1" applyBorder="1" applyAlignment="1">
      <alignment vertical="center" wrapText="1"/>
    </xf>
    <xf numFmtId="0" fontId="1" fillId="0" borderId="95" xfId="0" applyFont="1" applyBorder="1" applyAlignment="1">
      <alignment vertical="center" wrapText="1"/>
    </xf>
    <xf numFmtId="0" fontId="1" fillId="0" borderId="96" xfId="0" applyFont="1" applyBorder="1" applyAlignment="1">
      <alignment vertical="center" wrapText="1"/>
    </xf>
    <xf numFmtId="49" fontId="1" fillId="0" borderId="47" xfId="0" applyNumberFormat="1" applyFont="1" applyBorder="1" applyAlignment="1">
      <alignment horizontal="center"/>
    </xf>
    <xf numFmtId="166" fontId="1" fillId="0" borderId="3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0" fontId="1" fillId="0" borderId="97" xfId="0" applyFont="1" applyBorder="1" applyAlignment="1">
      <alignment vertical="center" wrapText="1"/>
    </xf>
    <xf numFmtId="0" fontId="1" fillId="0" borderId="98" xfId="0" applyFont="1" applyBorder="1" applyAlignment="1">
      <alignment vertical="center" wrapText="1"/>
    </xf>
    <xf numFmtId="0" fontId="1" fillId="0" borderId="99" xfId="0" applyFont="1" applyBorder="1" applyAlignment="1">
      <alignment wrapText="1"/>
    </xf>
    <xf numFmtId="0" fontId="1" fillId="0" borderId="100" xfId="0" applyFont="1" applyBorder="1" applyAlignment="1">
      <alignment wrapText="1"/>
    </xf>
    <xf numFmtId="166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wrapText="1"/>
    </xf>
    <xf numFmtId="170" fontId="1" fillId="0" borderId="18" xfId="0" applyNumberFormat="1" applyFont="1" applyBorder="1" applyAlignment="1">
      <alignment horizontal="right"/>
    </xf>
    <xf numFmtId="0" fontId="1" fillId="0" borderId="99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166" fontId="1" fillId="0" borderId="18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5"/>
  <sheetViews>
    <sheetView zoomScalePageLayoutView="0" workbookViewId="0" topLeftCell="A244">
      <selection activeCell="A213" sqref="A213:S258"/>
    </sheetView>
  </sheetViews>
  <sheetFormatPr defaultColWidth="9.00390625" defaultRowHeight="12.75"/>
  <cols>
    <col min="1" max="1" width="3.125" style="0" customWidth="1"/>
    <col min="2" max="2" width="30.875" style="0" customWidth="1"/>
    <col min="3" max="3" width="14.00390625" style="0" hidden="1" customWidth="1"/>
    <col min="4" max="4" width="0.6171875" style="0" hidden="1" customWidth="1"/>
    <col min="5" max="5" width="4.375" style="0" customWidth="1"/>
    <col min="6" max="6" width="5.125" style="0" customWidth="1"/>
    <col min="7" max="7" width="5.625" style="0" customWidth="1"/>
    <col min="8" max="8" width="7.125" style="0" customWidth="1"/>
    <col min="9" max="9" width="2.875" style="0" customWidth="1"/>
    <col min="10" max="10" width="14.00390625" style="0" hidden="1" customWidth="1"/>
    <col min="11" max="11" width="3.75390625" style="0" hidden="1" customWidth="1"/>
    <col min="12" max="16" width="14.00390625" style="0" hidden="1" customWidth="1"/>
    <col min="17" max="17" width="13.125" style="0" customWidth="1"/>
    <col min="18" max="18" width="11.25390625" style="0" customWidth="1"/>
    <col min="19" max="19" width="13.125" style="0" customWidth="1"/>
    <col min="22" max="22" width="13.625" style="0" customWidth="1"/>
  </cols>
  <sheetData>
    <row r="1" spans="1:19" ht="15.75">
      <c r="A1" s="286" t="s">
        <v>47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18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R2" s="23"/>
    </row>
    <row r="3" spans="1:19" ht="9.75" customHeight="1">
      <c r="A3" s="288" t="s">
        <v>254</v>
      </c>
      <c r="B3" s="291" t="s">
        <v>253</v>
      </c>
      <c r="C3" s="288"/>
      <c r="D3" s="48" t="s">
        <v>252</v>
      </c>
      <c r="E3" s="283" t="s">
        <v>251</v>
      </c>
      <c r="F3" s="297" t="s">
        <v>250</v>
      </c>
      <c r="G3" s="298"/>
      <c r="H3" s="298"/>
      <c r="I3" s="299"/>
      <c r="J3" s="287"/>
      <c r="K3" s="287"/>
      <c r="L3" s="287"/>
      <c r="M3" s="287"/>
      <c r="N3" s="288"/>
      <c r="O3" s="288"/>
      <c r="P3" s="287"/>
      <c r="Q3" s="283" t="s">
        <v>48</v>
      </c>
      <c r="R3" s="283" t="s">
        <v>2</v>
      </c>
      <c r="S3" s="283" t="s">
        <v>249</v>
      </c>
    </row>
    <row r="4" spans="1:19" ht="19.5" customHeight="1">
      <c r="A4" s="290"/>
      <c r="B4" s="292"/>
      <c r="C4" s="289"/>
      <c r="D4" s="44"/>
      <c r="E4" s="284"/>
      <c r="F4" s="300"/>
      <c r="G4" s="301"/>
      <c r="H4" s="301"/>
      <c r="I4" s="302"/>
      <c r="J4" s="287"/>
      <c r="K4" s="287"/>
      <c r="L4" s="287"/>
      <c r="M4" s="287"/>
      <c r="N4" s="289"/>
      <c r="O4" s="289"/>
      <c r="P4" s="287"/>
      <c r="Q4" s="284"/>
      <c r="R4" s="284"/>
      <c r="S4" s="284"/>
    </row>
    <row r="5" spans="1:19" ht="9" customHeight="1">
      <c r="A5" s="289"/>
      <c r="B5" s="293"/>
      <c r="C5" s="44"/>
      <c r="D5" s="44"/>
      <c r="E5" s="285"/>
      <c r="F5" s="303"/>
      <c r="G5" s="304"/>
      <c r="H5" s="304"/>
      <c r="I5" s="305"/>
      <c r="J5" s="43"/>
      <c r="K5" s="43"/>
      <c r="L5" s="43"/>
      <c r="M5" s="43"/>
      <c r="N5" s="44"/>
      <c r="O5" s="44"/>
      <c r="P5" s="43"/>
      <c r="Q5" s="285"/>
      <c r="R5" s="285"/>
      <c r="S5" s="285"/>
    </row>
    <row r="6" spans="1:19" ht="18.75" customHeight="1">
      <c r="A6" s="47"/>
      <c r="B6" s="46" t="s">
        <v>248</v>
      </c>
      <c r="C6" s="44"/>
      <c r="D6" s="44"/>
      <c r="E6" s="45">
        <v>200</v>
      </c>
      <c r="F6" s="294"/>
      <c r="G6" s="295"/>
      <c r="H6" s="295"/>
      <c r="I6" s="296"/>
      <c r="J6" s="43"/>
      <c r="K6" s="43"/>
      <c r="L6" s="43"/>
      <c r="M6" s="43"/>
      <c r="N6" s="44"/>
      <c r="O6" s="44"/>
      <c r="P6" s="43"/>
      <c r="Q6" s="51">
        <f>Q7+Q241</f>
        <v>26163992</v>
      </c>
      <c r="R6" s="51">
        <f>R7+R241</f>
        <v>6755846.899999999</v>
      </c>
      <c r="S6" s="51">
        <f>Q6-R6</f>
        <v>19408145.1</v>
      </c>
    </row>
    <row r="7" spans="1:20" ht="25.5" customHeight="1">
      <c r="A7" s="32" t="s">
        <v>49</v>
      </c>
      <c r="B7" s="31" t="s">
        <v>22</v>
      </c>
      <c r="C7" s="27"/>
      <c r="D7" s="28" t="s">
        <v>126</v>
      </c>
      <c r="E7" s="28"/>
      <c r="F7" s="268" t="s">
        <v>247</v>
      </c>
      <c r="G7" s="269"/>
      <c r="H7" s="269"/>
      <c r="I7" s="270"/>
      <c r="J7" s="27"/>
      <c r="K7" s="27"/>
      <c r="L7" s="27"/>
      <c r="M7" s="27"/>
      <c r="N7" s="27"/>
      <c r="O7" s="27"/>
      <c r="P7" s="27"/>
      <c r="Q7" s="52">
        <f>Q8+Q64+Q73+Q91+Q120+Q188+Q196+Q210+Q226+Q234</f>
        <v>25551892</v>
      </c>
      <c r="R7" s="52">
        <f>R8+R64+R73+R91+R120+R188+R196+R210+R226+R234</f>
        <v>6650397.119999999</v>
      </c>
      <c r="S7" s="52">
        <f>S8+S64+S73+S91+S120+S188+S196+S210+S226+S234</f>
        <v>18901494.88</v>
      </c>
      <c r="T7" s="42"/>
    </row>
    <row r="8" spans="1:19" ht="12.75">
      <c r="A8" s="27"/>
      <c r="B8" s="31" t="s">
        <v>51</v>
      </c>
      <c r="C8" s="27"/>
      <c r="D8" s="28" t="s">
        <v>126</v>
      </c>
      <c r="E8" s="28"/>
      <c r="F8" s="268" t="s">
        <v>246</v>
      </c>
      <c r="G8" s="269" t="s">
        <v>245</v>
      </c>
      <c r="H8" s="269" t="s">
        <v>110</v>
      </c>
      <c r="I8" s="270" t="s">
        <v>110</v>
      </c>
      <c r="J8" s="27"/>
      <c r="K8" s="27"/>
      <c r="L8" s="27"/>
      <c r="M8" s="27"/>
      <c r="N8" s="27"/>
      <c r="O8" s="27"/>
      <c r="P8" s="27"/>
      <c r="Q8" s="40">
        <f>Q9+Q44+Q50+Q37</f>
        <v>3842200</v>
      </c>
      <c r="R8" s="40">
        <f>R9+R44+R50+R37</f>
        <v>610355.8999999999</v>
      </c>
      <c r="S8" s="40">
        <f>Q8-R8</f>
        <v>3231844.1</v>
      </c>
    </row>
    <row r="9" spans="1:19" ht="57.75" customHeight="1">
      <c r="A9" s="27"/>
      <c r="B9" s="31" t="s">
        <v>244</v>
      </c>
      <c r="C9" s="27"/>
      <c r="D9" s="28" t="s">
        <v>126</v>
      </c>
      <c r="E9" s="28"/>
      <c r="F9" s="268" t="s">
        <v>243</v>
      </c>
      <c r="G9" s="269" t="s">
        <v>111</v>
      </c>
      <c r="H9" s="269" t="s">
        <v>110</v>
      </c>
      <c r="I9" s="270" t="s">
        <v>110</v>
      </c>
      <c r="J9" s="27"/>
      <c r="K9" s="27"/>
      <c r="L9" s="27"/>
      <c r="M9" s="27"/>
      <c r="N9" s="27"/>
      <c r="O9" s="27"/>
      <c r="P9" s="27"/>
      <c r="Q9" s="40">
        <f>Q10+Q31</f>
        <v>2985700</v>
      </c>
      <c r="R9" s="50">
        <f>R10+R31</f>
        <v>453421.8999999999</v>
      </c>
      <c r="S9" s="50">
        <f>S10</f>
        <v>2531528.1</v>
      </c>
    </row>
    <row r="10" spans="1:22" ht="37.5" customHeight="1">
      <c r="A10" s="27"/>
      <c r="B10" s="31" t="s">
        <v>255</v>
      </c>
      <c r="C10" s="27"/>
      <c r="D10" s="28" t="s">
        <v>126</v>
      </c>
      <c r="E10" s="28"/>
      <c r="F10" s="268" t="s">
        <v>242</v>
      </c>
      <c r="G10" s="269" t="s">
        <v>111</v>
      </c>
      <c r="H10" s="269" t="s">
        <v>213</v>
      </c>
      <c r="I10" s="270" t="s">
        <v>110</v>
      </c>
      <c r="J10" s="27"/>
      <c r="K10" s="27"/>
      <c r="L10" s="27"/>
      <c r="M10" s="27"/>
      <c r="N10" s="27"/>
      <c r="O10" s="27"/>
      <c r="P10" s="27"/>
      <c r="Q10" s="40">
        <f>Q11+Q25</f>
        <v>2984700</v>
      </c>
      <c r="R10" s="40">
        <f>R11+R25</f>
        <v>453171.8999999999</v>
      </c>
      <c r="S10" s="40">
        <f>S11+S25</f>
        <v>2531528.1</v>
      </c>
      <c r="V10" s="60"/>
    </row>
    <row r="11" spans="1:22" ht="12.75">
      <c r="A11" s="27"/>
      <c r="B11" s="31" t="s">
        <v>94</v>
      </c>
      <c r="C11" s="27"/>
      <c r="D11" s="28" t="s">
        <v>126</v>
      </c>
      <c r="E11" s="28"/>
      <c r="F11" s="268" t="s">
        <v>241</v>
      </c>
      <c r="G11" s="269" t="s">
        <v>111</v>
      </c>
      <c r="H11" s="269" t="s">
        <v>213</v>
      </c>
      <c r="I11" s="270" t="s">
        <v>110</v>
      </c>
      <c r="J11" s="27"/>
      <c r="K11" s="27"/>
      <c r="L11" s="27"/>
      <c r="M11" s="27"/>
      <c r="N11" s="27"/>
      <c r="O11" s="27"/>
      <c r="P11" s="27"/>
      <c r="Q11" s="40">
        <f aca="true" t="shared" si="0" ref="Q11:S12">Q12</f>
        <v>2424500</v>
      </c>
      <c r="R11" s="50">
        <f t="shared" si="0"/>
        <v>352678.17999999993</v>
      </c>
      <c r="S11" s="50">
        <f t="shared" si="0"/>
        <v>2071821.82</v>
      </c>
      <c r="V11" s="60"/>
    </row>
    <row r="12" spans="1:19" ht="22.5">
      <c r="A12" s="30"/>
      <c r="B12" s="29" t="s">
        <v>102</v>
      </c>
      <c r="C12" s="30"/>
      <c r="D12" s="33" t="s">
        <v>126</v>
      </c>
      <c r="E12" s="33"/>
      <c r="F12" s="265" t="s">
        <v>240</v>
      </c>
      <c r="G12" s="266" t="s">
        <v>111</v>
      </c>
      <c r="H12" s="266" t="s">
        <v>213</v>
      </c>
      <c r="I12" s="267" t="s">
        <v>110</v>
      </c>
      <c r="J12" s="30"/>
      <c r="K12" s="30"/>
      <c r="L12" s="30"/>
      <c r="M12" s="30"/>
      <c r="N12" s="30"/>
      <c r="O12" s="30"/>
      <c r="P12" s="30"/>
      <c r="Q12" s="53">
        <f t="shared" si="0"/>
        <v>2424500</v>
      </c>
      <c r="R12" s="49">
        <f t="shared" si="0"/>
        <v>352678.17999999993</v>
      </c>
      <c r="S12" s="53">
        <f t="shared" si="0"/>
        <v>2071821.82</v>
      </c>
    </row>
    <row r="13" spans="1:22" ht="12.75">
      <c r="A13" s="30"/>
      <c r="B13" s="64" t="s">
        <v>322</v>
      </c>
      <c r="C13" s="61"/>
      <c r="D13" s="33"/>
      <c r="E13" s="33"/>
      <c r="F13" s="265" t="s">
        <v>323</v>
      </c>
      <c r="G13" s="266"/>
      <c r="H13" s="266"/>
      <c r="I13" s="267"/>
      <c r="J13" s="30"/>
      <c r="K13" s="30"/>
      <c r="L13" s="30"/>
      <c r="M13" s="30"/>
      <c r="N13" s="30"/>
      <c r="O13" s="30"/>
      <c r="P13" s="30"/>
      <c r="Q13" s="53">
        <f>Q14+Q18+Q24</f>
        <v>2424500</v>
      </c>
      <c r="R13" s="49">
        <f>R14+R18+R24</f>
        <v>352678.17999999993</v>
      </c>
      <c r="S13" s="53">
        <f>S14+S18+S24</f>
        <v>2071821.82</v>
      </c>
      <c r="V13" s="60"/>
    </row>
    <row r="14" spans="1:19" ht="22.5">
      <c r="A14" s="30"/>
      <c r="B14" s="64" t="s">
        <v>324</v>
      </c>
      <c r="C14" s="61"/>
      <c r="D14" s="33"/>
      <c r="E14" s="33"/>
      <c r="F14" s="265" t="s">
        <v>325</v>
      </c>
      <c r="G14" s="266"/>
      <c r="H14" s="266"/>
      <c r="I14" s="267"/>
      <c r="J14" s="30"/>
      <c r="K14" s="30"/>
      <c r="L14" s="30"/>
      <c r="M14" s="30"/>
      <c r="N14" s="30"/>
      <c r="O14" s="30"/>
      <c r="P14" s="30"/>
      <c r="Q14" s="53">
        <f>Q15+Q16+Q17</f>
        <v>1672600</v>
      </c>
      <c r="R14" s="53">
        <f>R15+R16+R17</f>
        <v>278484.45999999996</v>
      </c>
      <c r="S14" s="53">
        <f>Q14-R14</f>
        <v>1394115.54</v>
      </c>
    </row>
    <row r="15" spans="1:22" ht="14.25" customHeight="1">
      <c r="A15" s="30"/>
      <c r="B15" s="280" t="s">
        <v>52</v>
      </c>
      <c r="C15" s="280"/>
      <c r="D15" s="33"/>
      <c r="E15" s="33"/>
      <c r="F15" s="265" t="s">
        <v>272</v>
      </c>
      <c r="G15" s="266" t="s">
        <v>111</v>
      </c>
      <c r="H15" s="266" t="s">
        <v>213</v>
      </c>
      <c r="I15" s="267" t="s">
        <v>110</v>
      </c>
      <c r="J15" s="30"/>
      <c r="K15" s="30"/>
      <c r="L15" s="30"/>
      <c r="M15" s="30"/>
      <c r="N15" s="30"/>
      <c r="O15" s="30"/>
      <c r="P15" s="30"/>
      <c r="Q15" s="53">
        <v>1284600</v>
      </c>
      <c r="R15" s="49">
        <v>226673.46</v>
      </c>
      <c r="S15" s="53">
        <f>Q15-R15</f>
        <v>1057926.54</v>
      </c>
      <c r="V15" s="60"/>
    </row>
    <row r="16" spans="1:19" ht="12.75">
      <c r="A16" s="30"/>
      <c r="B16" s="275" t="s">
        <v>54</v>
      </c>
      <c r="C16" s="276"/>
      <c r="D16" s="33"/>
      <c r="E16" s="33"/>
      <c r="F16" s="265" t="s">
        <v>273</v>
      </c>
      <c r="G16" s="266" t="s">
        <v>111</v>
      </c>
      <c r="H16" s="266" t="s">
        <v>213</v>
      </c>
      <c r="I16" s="267" t="s">
        <v>110</v>
      </c>
      <c r="J16" s="30"/>
      <c r="K16" s="30"/>
      <c r="L16" s="30"/>
      <c r="M16" s="30"/>
      <c r="N16" s="30"/>
      <c r="O16" s="30"/>
      <c r="P16" s="30"/>
      <c r="Q16" s="53">
        <v>0</v>
      </c>
      <c r="R16" s="49">
        <v>0</v>
      </c>
      <c r="S16" s="53">
        <f>Q16-R16</f>
        <v>0</v>
      </c>
    </row>
    <row r="17" spans="1:22" ht="12.75">
      <c r="A17" s="30"/>
      <c r="B17" s="280" t="s">
        <v>53</v>
      </c>
      <c r="C17" s="280"/>
      <c r="D17" s="33"/>
      <c r="E17" s="33"/>
      <c r="F17" s="265" t="s">
        <v>274</v>
      </c>
      <c r="G17" s="266" t="s">
        <v>111</v>
      </c>
      <c r="H17" s="266" t="s">
        <v>213</v>
      </c>
      <c r="I17" s="267" t="s">
        <v>110</v>
      </c>
      <c r="J17" s="30"/>
      <c r="K17" s="30"/>
      <c r="L17" s="30"/>
      <c r="M17" s="30"/>
      <c r="N17" s="30"/>
      <c r="O17" s="30"/>
      <c r="P17" s="30"/>
      <c r="Q17" s="53">
        <v>388000</v>
      </c>
      <c r="R17" s="49">
        <v>51811</v>
      </c>
      <c r="S17" s="53">
        <f>Q17-R17</f>
        <v>336189</v>
      </c>
      <c r="V17" s="60"/>
    </row>
    <row r="18" spans="1:19" ht="12.75">
      <c r="A18" s="30"/>
      <c r="B18" s="65" t="s">
        <v>326</v>
      </c>
      <c r="C18" s="65"/>
      <c r="D18" s="33"/>
      <c r="E18" s="33"/>
      <c r="F18" s="265" t="s">
        <v>327</v>
      </c>
      <c r="G18" s="266" t="s">
        <v>111</v>
      </c>
      <c r="H18" s="266" t="s">
        <v>213</v>
      </c>
      <c r="I18" s="267" t="s">
        <v>110</v>
      </c>
      <c r="J18" s="30"/>
      <c r="K18" s="30"/>
      <c r="L18" s="30"/>
      <c r="M18" s="30"/>
      <c r="N18" s="30"/>
      <c r="O18" s="30"/>
      <c r="P18" s="30"/>
      <c r="Q18" s="53">
        <f>Q19+Q20+Q21+Q22+Q23</f>
        <v>751900</v>
      </c>
      <c r="R18" s="49">
        <f>R19+R20+R21+R22+R23</f>
        <v>74193.72</v>
      </c>
      <c r="S18" s="53">
        <f>S19+S20+S21+S22+S23</f>
        <v>677706.28</v>
      </c>
    </row>
    <row r="19" spans="1:19" ht="12.75">
      <c r="A19" s="30"/>
      <c r="B19" s="280" t="s">
        <v>55</v>
      </c>
      <c r="C19" s="280"/>
      <c r="D19" s="33"/>
      <c r="E19" s="33"/>
      <c r="F19" s="265" t="s">
        <v>276</v>
      </c>
      <c r="G19" s="266" t="s">
        <v>111</v>
      </c>
      <c r="H19" s="266" t="s">
        <v>213</v>
      </c>
      <c r="I19" s="267" t="s">
        <v>110</v>
      </c>
      <c r="J19" s="30"/>
      <c r="K19" s="30"/>
      <c r="L19" s="30"/>
      <c r="M19" s="30"/>
      <c r="N19" s="30"/>
      <c r="O19" s="30"/>
      <c r="P19" s="30"/>
      <c r="Q19" s="53">
        <v>57600</v>
      </c>
      <c r="R19" s="49">
        <v>12982.41</v>
      </c>
      <c r="S19" s="53">
        <f aca="true" t="shared" si="1" ref="S19:S24">Q19-R19</f>
        <v>44617.59</v>
      </c>
    </row>
    <row r="20" spans="1:19" ht="12.75">
      <c r="A20" s="30"/>
      <c r="B20" s="275" t="s">
        <v>56</v>
      </c>
      <c r="C20" s="276"/>
      <c r="D20" s="33"/>
      <c r="E20" s="33"/>
      <c r="F20" s="265" t="s">
        <v>275</v>
      </c>
      <c r="G20" s="266" t="s">
        <v>111</v>
      </c>
      <c r="H20" s="266" t="s">
        <v>213</v>
      </c>
      <c r="I20" s="267" t="s">
        <v>110</v>
      </c>
      <c r="J20" s="30"/>
      <c r="K20" s="30"/>
      <c r="L20" s="30"/>
      <c r="M20" s="30"/>
      <c r="N20" s="30"/>
      <c r="O20" s="30"/>
      <c r="P20" s="30"/>
      <c r="Q20" s="53">
        <v>0</v>
      </c>
      <c r="R20" s="49">
        <v>0</v>
      </c>
      <c r="S20" s="53">
        <f t="shared" si="1"/>
        <v>0</v>
      </c>
    </row>
    <row r="21" spans="1:19" ht="12.75">
      <c r="A21" s="30"/>
      <c r="B21" s="280" t="s">
        <v>95</v>
      </c>
      <c r="C21" s="280"/>
      <c r="D21" s="33"/>
      <c r="E21" s="33"/>
      <c r="F21" s="265" t="s">
        <v>290</v>
      </c>
      <c r="G21" s="266" t="s">
        <v>111</v>
      </c>
      <c r="H21" s="266" t="s">
        <v>213</v>
      </c>
      <c r="I21" s="267" t="s">
        <v>110</v>
      </c>
      <c r="J21" s="30"/>
      <c r="K21" s="30"/>
      <c r="L21" s="30"/>
      <c r="M21" s="30"/>
      <c r="N21" s="30"/>
      <c r="O21" s="30"/>
      <c r="P21" s="30"/>
      <c r="Q21" s="53">
        <v>226900</v>
      </c>
      <c r="R21" s="49">
        <v>4221.31</v>
      </c>
      <c r="S21" s="53">
        <f t="shared" si="1"/>
        <v>222678.69</v>
      </c>
    </row>
    <row r="22" spans="1:19" ht="29.25" customHeight="1">
      <c r="A22" s="30"/>
      <c r="B22" s="280" t="s">
        <v>462</v>
      </c>
      <c r="C22" s="280"/>
      <c r="D22" s="33"/>
      <c r="E22" s="33"/>
      <c r="F22" s="265" t="s">
        <v>291</v>
      </c>
      <c r="G22" s="266" t="s">
        <v>111</v>
      </c>
      <c r="H22" s="266" t="s">
        <v>213</v>
      </c>
      <c r="I22" s="267" t="s">
        <v>110</v>
      </c>
      <c r="J22" s="30"/>
      <c r="K22" s="30"/>
      <c r="L22" s="30"/>
      <c r="M22" s="30"/>
      <c r="N22" s="30"/>
      <c r="O22" s="30"/>
      <c r="P22" s="30"/>
      <c r="Q22" s="53">
        <v>66900</v>
      </c>
      <c r="R22" s="49">
        <v>7990</v>
      </c>
      <c r="S22" s="53">
        <f t="shared" si="1"/>
        <v>58910</v>
      </c>
    </row>
    <row r="23" spans="1:19" ht="12.75">
      <c r="A23" s="30"/>
      <c r="B23" s="280" t="s">
        <v>57</v>
      </c>
      <c r="C23" s="280"/>
      <c r="D23" s="33"/>
      <c r="E23" s="33"/>
      <c r="F23" s="265" t="s">
        <v>292</v>
      </c>
      <c r="G23" s="266" t="s">
        <v>111</v>
      </c>
      <c r="H23" s="266" t="s">
        <v>213</v>
      </c>
      <c r="I23" s="267" t="s">
        <v>110</v>
      </c>
      <c r="J23" s="30"/>
      <c r="K23" s="30"/>
      <c r="L23" s="30"/>
      <c r="M23" s="30"/>
      <c r="N23" s="30"/>
      <c r="O23" s="30"/>
      <c r="P23" s="30"/>
      <c r="Q23" s="53">
        <v>400500</v>
      </c>
      <c r="R23" s="49">
        <v>49000</v>
      </c>
      <c r="S23" s="53">
        <f t="shared" si="1"/>
        <v>351500</v>
      </c>
    </row>
    <row r="24" spans="1:19" ht="15.75" customHeight="1">
      <c r="A24" s="30"/>
      <c r="B24" s="280" t="s">
        <v>58</v>
      </c>
      <c r="C24" s="280"/>
      <c r="D24" s="33"/>
      <c r="E24" s="33"/>
      <c r="F24" s="265" t="s">
        <v>293</v>
      </c>
      <c r="G24" s="266" t="s">
        <v>111</v>
      </c>
      <c r="H24" s="266" t="s">
        <v>213</v>
      </c>
      <c r="I24" s="267" t="s">
        <v>110</v>
      </c>
      <c r="J24" s="30"/>
      <c r="K24" s="30"/>
      <c r="L24" s="30"/>
      <c r="M24" s="30"/>
      <c r="N24" s="30"/>
      <c r="O24" s="30"/>
      <c r="P24" s="30"/>
      <c r="Q24" s="53">
        <v>0</v>
      </c>
      <c r="R24" s="49">
        <v>0</v>
      </c>
      <c r="S24" s="53">
        <f t="shared" si="1"/>
        <v>0</v>
      </c>
    </row>
    <row r="25" spans="1:19" s="36" customFormat="1" ht="35.25" customHeight="1">
      <c r="A25" s="27"/>
      <c r="B25" s="31" t="s">
        <v>239</v>
      </c>
      <c r="C25" s="27"/>
      <c r="D25" s="28" t="s">
        <v>126</v>
      </c>
      <c r="E25" s="28"/>
      <c r="F25" s="268" t="s">
        <v>238</v>
      </c>
      <c r="G25" s="269" t="s">
        <v>111</v>
      </c>
      <c r="H25" s="269" t="s">
        <v>213</v>
      </c>
      <c r="I25" s="270" t="s">
        <v>110</v>
      </c>
      <c r="J25" s="27"/>
      <c r="K25" s="27"/>
      <c r="L25" s="27"/>
      <c r="M25" s="27"/>
      <c r="N25" s="27"/>
      <c r="O25" s="27"/>
      <c r="P25" s="27"/>
      <c r="Q25" s="40">
        <f aca="true" t="shared" si="2" ref="Q25:S27">Q26</f>
        <v>560200</v>
      </c>
      <c r="R25" s="50">
        <f t="shared" si="2"/>
        <v>100493.72</v>
      </c>
      <c r="S25" s="40">
        <f t="shared" si="2"/>
        <v>459706.28</v>
      </c>
    </row>
    <row r="26" spans="1:19" ht="28.5" customHeight="1">
      <c r="A26" s="30"/>
      <c r="B26" s="29" t="s">
        <v>102</v>
      </c>
      <c r="C26" s="30"/>
      <c r="D26" s="33" t="s">
        <v>126</v>
      </c>
      <c r="E26" s="33"/>
      <c r="F26" s="265" t="s">
        <v>237</v>
      </c>
      <c r="G26" s="266" t="s">
        <v>111</v>
      </c>
      <c r="H26" s="266" t="s">
        <v>213</v>
      </c>
      <c r="I26" s="267" t="s">
        <v>110</v>
      </c>
      <c r="J26" s="30"/>
      <c r="K26" s="30"/>
      <c r="L26" s="30"/>
      <c r="M26" s="30"/>
      <c r="N26" s="30"/>
      <c r="O26" s="30"/>
      <c r="P26" s="30"/>
      <c r="Q26" s="53">
        <f t="shared" si="2"/>
        <v>560200</v>
      </c>
      <c r="R26" s="49">
        <f t="shared" si="2"/>
        <v>100493.72</v>
      </c>
      <c r="S26" s="53">
        <f t="shared" si="2"/>
        <v>459706.28</v>
      </c>
    </row>
    <row r="27" spans="1:19" ht="14.25" customHeight="1">
      <c r="A27" s="30"/>
      <c r="B27" s="64" t="s">
        <v>322</v>
      </c>
      <c r="C27" s="61"/>
      <c r="D27" s="33"/>
      <c r="E27" s="33"/>
      <c r="F27" s="265" t="s">
        <v>329</v>
      </c>
      <c r="G27" s="266"/>
      <c r="H27" s="266"/>
      <c r="I27" s="267"/>
      <c r="J27" s="30"/>
      <c r="K27" s="30"/>
      <c r="L27" s="30"/>
      <c r="M27" s="30"/>
      <c r="N27" s="30"/>
      <c r="O27" s="30"/>
      <c r="P27" s="30"/>
      <c r="Q27" s="53">
        <f t="shared" si="2"/>
        <v>560200</v>
      </c>
      <c r="R27" s="49">
        <f t="shared" si="2"/>
        <v>100493.72</v>
      </c>
      <c r="S27" s="53">
        <f t="shared" si="2"/>
        <v>459706.28</v>
      </c>
    </row>
    <row r="28" spans="1:19" ht="23.25" customHeight="1">
      <c r="A28" s="30"/>
      <c r="B28" s="64" t="s">
        <v>324</v>
      </c>
      <c r="C28" s="61"/>
      <c r="D28" s="33"/>
      <c r="E28" s="33"/>
      <c r="F28" s="265" t="s">
        <v>330</v>
      </c>
      <c r="G28" s="266"/>
      <c r="H28" s="266"/>
      <c r="I28" s="267"/>
      <c r="J28" s="30"/>
      <c r="K28" s="30"/>
      <c r="L28" s="30"/>
      <c r="M28" s="30"/>
      <c r="N28" s="30"/>
      <c r="O28" s="30"/>
      <c r="P28" s="30"/>
      <c r="Q28" s="53">
        <f>Q29+Q30</f>
        <v>560200</v>
      </c>
      <c r="R28" s="49">
        <f>R29+R30</f>
        <v>100493.72</v>
      </c>
      <c r="S28" s="53">
        <f>Q28-R28</f>
        <v>459706.28</v>
      </c>
    </row>
    <row r="29" spans="1:19" ht="14.25" customHeight="1">
      <c r="A29" s="30"/>
      <c r="B29" s="280" t="s">
        <v>52</v>
      </c>
      <c r="C29" s="280"/>
      <c r="D29" s="33"/>
      <c r="E29" s="33"/>
      <c r="F29" s="265" t="s">
        <v>277</v>
      </c>
      <c r="G29" s="266" t="s">
        <v>111</v>
      </c>
      <c r="H29" s="266" t="s">
        <v>213</v>
      </c>
      <c r="I29" s="267" t="s">
        <v>110</v>
      </c>
      <c r="J29" s="30"/>
      <c r="K29" s="30"/>
      <c r="L29" s="30"/>
      <c r="M29" s="30"/>
      <c r="N29" s="30"/>
      <c r="O29" s="30"/>
      <c r="P29" s="30"/>
      <c r="Q29" s="53">
        <v>430200</v>
      </c>
      <c r="R29" s="49">
        <v>81397.72</v>
      </c>
      <c r="S29" s="53">
        <f>Q29-R29</f>
        <v>348802.28</v>
      </c>
    </row>
    <row r="30" spans="1:19" ht="12.75">
      <c r="A30" s="30"/>
      <c r="B30" s="280" t="s">
        <v>53</v>
      </c>
      <c r="C30" s="280"/>
      <c r="D30" s="33"/>
      <c r="E30" s="33"/>
      <c r="F30" s="265" t="s">
        <v>278</v>
      </c>
      <c r="G30" s="266" t="s">
        <v>111</v>
      </c>
      <c r="H30" s="266" t="s">
        <v>213</v>
      </c>
      <c r="I30" s="267" t="s">
        <v>110</v>
      </c>
      <c r="J30" s="30"/>
      <c r="K30" s="30"/>
      <c r="L30" s="30"/>
      <c r="M30" s="30"/>
      <c r="N30" s="30"/>
      <c r="O30" s="30"/>
      <c r="P30" s="30"/>
      <c r="Q30" s="53">
        <v>130000</v>
      </c>
      <c r="R30" s="49">
        <v>19096</v>
      </c>
      <c r="S30" s="53">
        <f>Q30-R30</f>
        <v>110904</v>
      </c>
    </row>
    <row r="31" spans="1:19" ht="15" customHeight="1">
      <c r="A31" s="27"/>
      <c r="B31" s="31" t="s">
        <v>85</v>
      </c>
      <c r="C31" s="27"/>
      <c r="D31" s="28"/>
      <c r="E31" s="28"/>
      <c r="F31" s="268" t="s">
        <v>236</v>
      </c>
      <c r="G31" s="269" t="s">
        <v>111</v>
      </c>
      <c r="H31" s="269" t="s">
        <v>213</v>
      </c>
      <c r="I31" s="270" t="s">
        <v>110</v>
      </c>
      <c r="J31" s="27"/>
      <c r="K31" s="27"/>
      <c r="L31" s="27"/>
      <c r="M31" s="27"/>
      <c r="N31" s="27"/>
      <c r="O31" s="27"/>
      <c r="P31" s="27"/>
      <c r="Q31" s="40">
        <f aca="true" t="shared" si="3" ref="Q31:S35">Q32</f>
        <v>1000</v>
      </c>
      <c r="R31" s="50">
        <f t="shared" si="3"/>
        <v>250</v>
      </c>
      <c r="S31" s="40">
        <f t="shared" si="3"/>
        <v>750</v>
      </c>
    </row>
    <row r="32" spans="1:19" ht="83.25" customHeight="1">
      <c r="A32" s="30"/>
      <c r="B32" s="31" t="s">
        <v>138</v>
      </c>
      <c r="C32" s="30"/>
      <c r="D32" s="33"/>
      <c r="E32" s="33"/>
      <c r="F32" s="268" t="s">
        <v>235</v>
      </c>
      <c r="G32" s="269" t="s">
        <v>111</v>
      </c>
      <c r="H32" s="269" t="s">
        <v>213</v>
      </c>
      <c r="I32" s="270" t="s">
        <v>110</v>
      </c>
      <c r="J32" s="27"/>
      <c r="K32" s="27"/>
      <c r="L32" s="27"/>
      <c r="M32" s="27"/>
      <c r="N32" s="27"/>
      <c r="O32" s="27"/>
      <c r="P32" s="27"/>
      <c r="Q32" s="40">
        <f t="shared" si="3"/>
        <v>1000</v>
      </c>
      <c r="R32" s="50">
        <f t="shared" si="3"/>
        <v>250</v>
      </c>
      <c r="S32" s="40">
        <f t="shared" si="3"/>
        <v>750</v>
      </c>
    </row>
    <row r="33" spans="1:19" ht="12.75">
      <c r="A33" s="30"/>
      <c r="B33" s="29" t="s">
        <v>136</v>
      </c>
      <c r="C33" s="30"/>
      <c r="D33" s="33"/>
      <c r="E33" s="33"/>
      <c r="F33" s="265" t="s">
        <v>234</v>
      </c>
      <c r="G33" s="266" t="s">
        <v>111</v>
      </c>
      <c r="H33" s="266" t="s">
        <v>213</v>
      </c>
      <c r="I33" s="267" t="s">
        <v>110</v>
      </c>
      <c r="J33" s="30"/>
      <c r="K33" s="30"/>
      <c r="L33" s="30"/>
      <c r="M33" s="30"/>
      <c r="N33" s="30"/>
      <c r="O33" s="30"/>
      <c r="P33" s="30"/>
      <c r="Q33" s="53">
        <f t="shared" si="3"/>
        <v>1000</v>
      </c>
      <c r="R33" s="49">
        <f t="shared" si="3"/>
        <v>250</v>
      </c>
      <c r="S33" s="53">
        <f t="shared" si="3"/>
        <v>750</v>
      </c>
    </row>
    <row r="34" spans="1:19" ht="14.25" customHeight="1">
      <c r="A34" s="30"/>
      <c r="B34" s="64" t="s">
        <v>322</v>
      </c>
      <c r="C34" s="61"/>
      <c r="D34" s="33"/>
      <c r="E34" s="33"/>
      <c r="F34" s="265" t="s">
        <v>331</v>
      </c>
      <c r="G34" s="266"/>
      <c r="H34" s="266"/>
      <c r="I34" s="267"/>
      <c r="J34" s="30"/>
      <c r="K34" s="30"/>
      <c r="L34" s="30"/>
      <c r="M34" s="30"/>
      <c r="N34" s="30"/>
      <c r="O34" s="30"/>
      <c r="P34" s="30"/>
      <c r="Q34" s="53">
        <f t="shared" si="3"/>
        <v>1000</v>
      </c>
      <c r="R34" s="49">
        <f t="shared" si="3"/>
        <v>250</v>
      </c>
      <c r="S34" s="53">
        <f t="shared" si="3"/>
        <v>750</v>
      </c>
    </row>
    <row r="35" spans="1:19" ht="15" customHeight="1">
      <c r="A35" s="30"/>
      <c r="B35" s="64" t="s">
        <v>332</v>
      </c>
      <c r="C35" s="61"/>
      <c r="D35" s="33"/>
      <c r="E35" s="33"/>
      <c r="F35" s="265" t="s">
        <v>367</v>
      </c>
      <c r="G35" s="266"/>
      <c r="H35" s="266"/>
      <c r="I35" s="267"/>
      <c r="J35" s="30"/>
      <c r="K35" s="30"/>
      <c r="L35" s="30"/>
      <c r="M35" s="30"/>
      <c r="N35" s="30"/>
      <c r="O35" s="30"/>
      <c r="P35" s="30"/>
      <c r="Q35" s="53">
        <f t="shared" si="3"/>
        <v>1000</v>
      </c>
      <c r="R35" s="49">
        <f t="shared" si="3"/>
        <v>250</v>
      </c>
      <c r="S35" s="53">
        <f t="shared" si="3"/>
        <v>750</v>
      </c>
    </row>
    <row r="36" spans="1:19" ht="23.25" customHeight="1">
      <c r="A36" s="30"/>
      <c r="B36" s="29" t="s">
        <v>279</v>
      </c>
      <c r="C36" s="30"/>
      <c r="D36" s="33"/>
      <c r="E36" s="33"/>
      <c r="F36" s="265" t="s">
        <v>289</v>
      </c>
      <c r="G36" s="266" t="s">
        <v>111</v>
      </c>
      <c r="H36" s="266" t="s">
        <v>213</v>
      </c>
      <c r="I36" s="267" t="s">
        <v>110</v>
      </c>
      <c r="J36" s="30"/>
      <c r="K36" s="30"/>
      <c r="L36" s="30"/>
      <c r="M36" s="30"/>
      <c r="N36" s="30"/>
      <c r="O36" s="30"/>
      <c r="P36" s="30"/>
      <c r="Q36" s="53">
        <v>1000</v>
      </c>
      <c r="R36" s="49">
        <v>250</v>
      </c>
      <c r="S36" s="53">
        <f>Q36-R36</f>
        <v>750</v>
      </c>
    </row>
    <row r="37" spans="1:19" ht="56.25">
      <c r="A37" s="30"/>
      <c r="B37" s="41" t="s">
        <v>233</v>
      </c>
      <c r="C37" s="27"/>
      <c r="D37" s="28"/>
      <c r="E37" s="28"/>
      <c r="F37" s="268" t="s">
        <v>232</v>
      </c>
      <c r="G37" s="269" t="s">
        <v>111</v>
      </c>
      <c r="H37" s="269" t="s">
        <v>110</v>
      </c>
      <c r="I37" s="270" t="s">
        <v>110</v>
      </c>
      <c r="J37" s="27"/>
      <c r="K37" s="27"/>
      <c r="L37" s="27"/>
      <c r="M37" s="27"/>
      <c r="N37" s="27"/>
      <c r="O37" s="27"/>
      <c r="P37" s="27"/>
      <c r="Q37" s="40">
        <f aca="true" t="shared" si="4" ref="Q37:S42">Q38</f>
        <v>49600</v>
      </c>
      <c r="R37" s="50">
        <f t="shared" si="4"/>
        <v>12400</v>
      </c>
      <c r="S37" s="40">
        <f t="shared" si="4"/>
        <v>37200</v>
      </c>
    </row>
    <row r="38" spans="1:19" ht="12.75">
      <c r="A38" s="30"/>
      <c r="B38" s="31" t="s">
        <v>85</v>
      </c>
      <c r="C38" s="30"/>
      <c r="D38" s="33"/>
      <c r="E38" s="33"/>
      <c r="F38" s="268" t="s">
        <v>231</v>
      </c>
      <c r="G38" s="269" t="s">
        <v>111</v>
      </c>
      <c r="H38" s="269" t="s">
        <v>213</v>
      </c>
      <c r="I38" s="270" t="s">
        <v>110</v>
      </c>
      <c r="J38" s="27"/>
      <c r="K38" s="27"/>
      <c r="L38" s="27"/>
      <c r="M38" s="27"/>
      <c r="N38" s="27"/>
      <c r="O38" s="27"/>
      <c r="P38" s="27"/>
      <c r="Q38" s="40">
        <f t="shared" si="4"/>
        <v>49600</v>
      </c>
      <c r="R38" s="50">
        <f t="shared" si="4"/>
        <v>12400</v>
      </c>
      <c r="S38" s="40">
        <f t="shared" si="4"/>
        <v>37200</v>
      </c>
    </row>
    <row r="39" spans="1:19" ht="86.25" customHeight="1">
      <c r="A39" s="30"/>
      <c r="B39" s="31" t="s">
        <v>138</v>
      </c>
      <c r="C39" s="30"/>
      <c r="D39" s="33"/>
      <c r="E39" s="33"/>
      <c r="F39" s="268" t="s">
        <v>230</v>
      </c>
      <c r="G39" s="269" t="s">
        <v>111</v>
      </c>
      <c r="H39" s="269" t="s">
        <v>213</v>
      </c>
      <c r="I39" s="270" t="s">
        <v>110</v>
      </c>
      <c r="J39" s="27"/>
      <c r="K39" s="27"/>
      <c r="L39" s="27"/>
      <c r="M39" s="27"/>
      <c r="N39" s="27"/>
      <c r="O39" s="27"/>
      <c r="P39" s="27"/>
      <c r="Q39" s="40">
        <f t="shared" si="4"/>
        <v>49600</v>
      </c>
      <c r="R39" s="50">
        <f t="shared" si="4"/>
        <v>12400</v>
      </c>
      <c r="S39" s="40">
        <f t="shared" si="4"/>
        <v>37200</v>
      </c>
    </row>
    <row r="40" spans="1:19" ht="15.75" customHeight="1">
      <c r="A40" s="30"/>
      <c r="B40" s="29" t="s">
        <v>136</v>
      </c>
      <c r="C40" s="30"/>
      <c r="D40" s="33"/>
      <c r="E40" s="33"/>
      <c r="F40" s="265" t="s">
        <v>229</v>
      </c>
      <c r="G40" s="266" t="s">
        <v>111</v>
      </c>
      <c r="H40" s="266" t="s">
        <v>213</v>
      </c>
      <c r="I40" s="267" t="s">
        <v>110</v>
      </c>
      <c r="J40" s="30"/>
      <c r="K40" s="30"/>
      <c r="L40" s="30"/>
      <c r="M40" s="30"/>
      <c r="N40" s="30"/>
      <c r="O40" s="30"/>
      <c r="P40" s="30"/>
      <c r="Q40" s="53">
        <f t="shared" si="4"/>
        <v>49600</v>
      </c>
      <c r="R40" s="49">
        <f t="shared" si="4"/>
        <v>12400</v>
      </c>
      <c r="S40" s="53">
        <f t="shared" si="4"/>
        <v>37200</v>
      </c>
    </row>
    <row r="41" spans="1:19" ht="13.5" customHeight="1">
      <c r="A41" s="30"/>
      <c r="B41" s="64" t="s">
        <v>322</v>
      </c>
      <c r="C41" s="61"/>
      <c r="D41" s="33"/>
      <c r="E41" s="33"/>
      <c r="F41" s="265" t="s">
        <v>333</v>
      </c>
      <c r="G41" s="266"/>
      <c r="H41" s="266"/>
      <c r="I41" s="267"/>
      <c r="J41" s="30"/>
      <c r="K41" s="30"/>
      <c r="L41" s="30"/>
      <c r="M41" s="30"/>
      <c r="N41" s="30"/>
      <c r="O41" s="30"/>
      <c r="P41" s="30"/>
      <c r="Q41" s="53">
        <f t="shared" si="4"/>
        <v>49600</v>
      </c>
      <c r="R41" s="49">
        <f t="shared" si="4"/>
        <v>12400</v>
      </c>
      <c r="S41" s="53">
        <f t="shared" si="4"/>
        <v>37200</v>
      </c>
    </row>
    <row r="42" spans="1:19" ht="14.25" customHeight="1">
      <c r="A42" s="30"/>
      <c r="B42" s="64" t="s">
        <v>332</v>
      </c>
      <c r="C42" s="61"/>
      <c r="D42" s="33"/>
      <c r="E42" s="33"/>
      <c r="F42" s="265" t="s">
        <v>383</v>
      </c>
      <c r="G42" s="266"/>
      <c r="H42" s="266"/>
      <c r="I42" s="267"/>
      <c r="J42" s="30"/>
      <c r="K42" s="30"/>
      <c r="L42" s="30"/>
      <c r="M42" s="30"/>
      <c r="N42" s="30"/>
      <c r="O42" s="30"/>
      <c r="P42" s="30"/>
      <c r="Q42" s="53">
        <f t="shared" si="4"/>
        <v>49600</v>
      </c>
      <c r="R42" s="49">
        <f t="shared" si="4"/>
        <v>12400</v>
      </c>
      <c r="S42" s="53">
        <f t="shared" si="4"/>
        <v>37200</v>
      </c>
    </row>
    <row r="43" spans="1:19" ht="22.5">
      <c r="A43" s="30"/>
      <c r="B43" s="29" t="s">
        <v>279</v>
      </c>
      <c r="C43" s="30"/>
      <c r="D43" s="33"/>
      <c r="E43" s="33"/>
      <c r="F43" s="265" t="s">
        <v>294</v>
      </c>
      <c r="G43" s="266" t="s">
        <v>111</v>
      </c>
      <c r="H43" s="266" t="s">
        <v>213</v>
      </c>
      <c r="I43" s="267" t="s">
        <v>110</v>
      </c>
      <c r="J43" s="30"/>
      <c r="K43" s="30"/>
      <c r="L43" s="30"/>
      <c r="M43" s="30"/>
      <c r="N43" s="30"/>
      <c r="O43" s="30"/>
      <c r="P43" s="30"/>
      <c r="Q43" s="53">
        <v>49600</v>
      </c>
      <c r="R43" s="49">
        <v>12400</v>
      </c>
      <c r="S43" s="53">
        <f>Q43-R43</f>
        <v>37200</v>
      </c>
    </row>
    <row r="44" spans="1:19" ht="12.75">
      <c r="A44" s="27"/>
      <c r="B44" s="31" t="s">
        <v>227</v>
      </c>
      <c r="C44" s="27"/>
      <c r="D44" s="28" t="s">
        <v>126</v>
      </c>
      <c r="E44" s="28"/>
      <c r="F44" s="268" t="s">
        <v>228</v>
      </c>
      <c r="G44" s="269" t="s">
        <v>217</v>
      </c>
      <c r="H44" s="269" t="s">
        <v>110</v>
      </c>
      <c r="I44" s="270" t="s">
        <v>110</v>
      </c>
      <c r="J44" s="27"/>
      <c r="K44" s="27"/>
      <c r="L44" s="27"/>
      <c r="M44" s="27"/>
      <c r="N44" s="27"/>
      <c r="O44" s="27"/>
      <c r="P44" s="27"/>
      <c r="Q44" s="40">
        <f aca="true" t="shared" si="5" ref="Q44:S48">Q45</f>
        <v>114200</v>
      </c>
      <c r="R44" s="50">
        <f t="shared" si="5"/>
        <v>0</v>
      </c>
      <c r="S44" s="40">
        <f t="shared" si="5"/>
        <v>114200</v>
      </c>
    </row>
    <row r="45" spans="1:19" ht="12.75">
      <c r="A45" s="27"/>
      <c r="B45" s="31" t="s">
        <v>227</v>
      </c>
      <c r="C45" s="27"/>
      <c r="D45" s="28" t="s">
        <v>126</v>
      </c>
      <c r="E45" s="28"/>
      <c r="F45" s="268" t="s">
        <v>226</v>
      </c>
      <c r="G45" s="269" t="s">
        <v>217</v>
      </c>
      <c r="H45" s="269" t="s">
        <v>110</v>
      </c>
      <c r="I45" s="270" t="s">
        <v>110</v>
      </c>
      <c r="J45" s="27"/>
      <c r="K45" s="27"/>
      <c r="L45" s="27"/>
      <c r="M45" s="27"/>
      <c r="N45" s="27"/>
      <c r="O45" s="27"/>
      <c r="P45" s="27"/>
      <c r="Q45" s="40">
        <f t="shared" si="5"/>
        <v>114200</v>
      </c>
      <c r="R45" s="50">
        <f t="shared" si="5"/>
        <v>0</v>
      </c>
      <c r="S45" s="40">
        <f t="shared" si="5"/>
        <v>114200</v>
      </c>
    </row>
    <row r="46" spans="1:19" ht="24.75" customHeight="1">
      <c r="A46" s="27"/>
      <c r="B46" s="31" t="s">
        <v>225</v>
      </c>
      <c r="C46" s="27"/>
      <c r="D46" s="28" t="s">
        <v>126</v>
      </c>
      <c r="E46" s="28"/>
      <c r="F46" s="268" t="s">
        <v>224</v>
      </c>
      <c r="G46" s="269" t="s">
        <v>217</v>
      </c>
      <c r="H46" s="269" t="s">
        <v>110</v>
      </c>
      <c r="I46" s="270" t="s">
        <v>110</v>
      </c>
      <c r="J46" s="27"/>
      <c r="K46" s="27"/>
      <c r="L46" s="27"/>
      <c r="M46" s="27"/>
      <c r="N46" s="27"/>
      <c r="O46" s="27"/>
      <c r="P46" s="27"/>
      <c r="Q46" s="40">
        <f t="shared" si="5"/>
        <v>114200</v>
      </c>
      <c r="R46" s="50">
        <f t="shared" si="5"/>
        <v>0</v>
      </c>
      <c r="S46" s="40">
        <f t="shared" si="5"/>
        <v>114200</v>
      </c>
    </row>
    <row r="47" spans="1:19" ht="22.5">
      <c r="A47" s="30"/>
      <c r="B47" s="29" t="s">
        <v>225</v>
      </c>
      <c r="C47" s="30"/>
      <c r="D47" s="33" t="s">
        <v>126</v>
      </c>
      <c r="E47" s="33"/>
      <c r="F47" s="265" t="s">
        <v>363</v>
      </c>
      <c r="G47" s="266" t="s">
        <v>217</v>
      </c>
      <c r="H47" s="266" t="s">
        <v>110</v>
      </c>
      <c r="I47" s="267" t="s">
        <v>110</v>
      </c>
      <c r="J47" s="30"/>
      <c r="K47" s="30"/>
      <c r="L47" s="30"/>
      <c r="M47" s="30"/>
      <c r="N47" s="30"/>
      <c r="O47" s="30"/>
      <c r="P47" s="30"/>
      <c r="Q47" s="53">
        <f t="shared" si="5"/>
        <v>114200</v>
      </c>
      <c r="R47" s="49">
        <f t="shared" si="5"/>
        <v>0</v>
      </c>
      <c r="S47" s="53">
        <f t="shared" si="5"/>
        <v>114200</v>
      </c>
    </row>
    <row r="48" spans="1:19" ht="12.75">
      <c r="A48" s="30"/>
      <c r="B48" s="64" t="s">
        <v>322</v>
      </c>
      <c r="C48" s="61"/>
      <c r="D48" s="33"/>
      <c r="E48" s="33"/>
      <c r="F48" s="265" t="s">
        <v>334</v>
      </c>
      <c r="G48" s="266"/>
      <c r="H48" s="266"/>
      <c r="I48" s="267"/>
      <c r="J48" s="30"/>
      <c r="K48" s="30"/>
      <c r="L48" s="30"/>
      <c r="M48" s="30"/>
      <c r="N48" s="30"/>
      <c r="O48" s="30"/>
      <c r="P48" s="30"/>
      <c r="Q48" s="53">
        <f t="shared" si="5"/>
        <v>114200</v>
      </c>
      <c r="R48" s="49">
        <f t="shared" si="5"/>
        <v>0</v>
      </c>
      <c r="S48" s="53">
        <f t="shared" si="5"/>
        <v>114200</v>
      </c>
    </row>
    <row r="49" spans="1:19" ht="15" customHeight="1">
      <c r="A49" s="30"/>
      <c r="B49" s="29" t="s">
        <v>58</v>
      </c>
      <c r="C49" s="30"/>
      <c r="D49" s="33" t="s">
        <v>126</v>
      </c>
      <c r="E49" s="33"/>
      <c r="F49" s="265" t="s">
        <v>364</v>
      </c>
      <c r="G49" s="266" t="s">
        <v>280</v>
      </c>
      <c r="H49" s="266" t="s">
        <v>110</v>
      </c>
      <c r="I49" s="267" t="s">
        <v>110</v>
      </c>
      <c r="J49" s="30"/>
      <c r="K49" s="30"/>
      <c r="L49" s="30"/>
      <c r="M49" s="30"/>
      <c r="N49" s="30"/>
      <c r="O49" s="30"/>
      <c r="P49" s="30"/>
      <c r="Q49" s="53">
        <v>114200</v>
      </c>
      <c r="R49" s="49">
        <v>0</v>
      </c>
      <c r="S49" s="53">
        <f>Q49-R49</f>
        <v>114200</v>
      </c>
    </row>
    <row r="50" spans="1:19" ht="24.75" customHeight="1">
      <c r="A50" s="27"/>
      <c r="B50" s="41" t="s">
        <v>223</v>
      </c>
      <c r="C50" s="27"/>
      <c r="D50" s="28"/>
      <c r="E50" s="28"/>
      <c r="F50" s="268" t="s">
        <v>222</v>
      </c>
      <c r="G50" s="269" t="s">
        <v>217</v>
      </c>
      <c r="H50" s="269" t="s">
        <v>110</v>
      </c>
      <c r="I50" s="270" t="s">
        <v>110</v>
      </c>
      <c r="J50" s="27"/>
      <c r="K50" s="27"/>
      <c r="L50" s="27"/>
      <c r="M50" s="27"/>
      <c r="N50" s="27"/>
      <c r="O50" s="27"/>
      <c r="P50" s="27"/>
      <c r="Q50" s="40">
        <f>Q52+Q58</f>
        <v>692700</v>
      </c>
      <c r="R50" s="50">
        <f>R52+R58</f>
        <v>144534</v>
      </c>
      <c r="S50" s="40">
        <f>S52+S58</f>
        <v>548166</v>
      </c>
    </row>
    <row r="51" spans="1:19" ht="33.75" customHeight="1">
      <c r="A51" s="27"/>
      <c r="B51" s="41" t="s">
        <v>119</v>
      </c>
      <c r="C51" s="27"/>
      <c r="D51" s="28"/>
      <c r="E51" s="28"/>
      <c r="F51" s="268" t="s">
        <v>221</v>
      </c>
      <c r="G51" s="269" t="s">
        <v>217</v>
      </c>
      <c r="H51" s="269" t="s">
        <v>110</v>
      </c>
      <c r="I51" s="270" t="s">
        <v>110</v>
      </c>
      <c r="J51" s="27"/>
      <c r="K51" s="27"/>
      <c r="L51" s="27"/>
      <c r="M51" s="27"/>
      <c r="N51" s="27"/>
      <c r="O51" s="27"/>
      <c r="P51" s="27"/>
      <c r="Q51" s="40">
        <f aca="true" t="shared" si="6" ref="Q51:S56">Q52</f>
        <v>344000</v>
      </c>
      <c r="R51" s="50">
        <f t="shared" si="6"/>
        <v>57334</v>
      </c>
      <c r="S51" s="40">
        <f t="shared" si="6"/>
        <v>286666</v>
      </c>
    </row>
    <row r="52" spans="1:19" ht="22.5" customHeight="1">
      <c r="A52" s="27"/>
      <c r="B52" s="41" t="s">
        <v>220</v>
      </c>
      <c r="C52" s="27"/>
      <c r="D52" s="28"/>
      <c r="E52" s="28"/>
      <c r="F52" s="268" t="s">
        <v>219</v>
      </c>
      <c r="G52" s="269" t="s">
        <v>217</v>
      </c>
      <c r="H52" s="269" t="s">
        <v>110</v>
      </c>
      <c r="I52" s="270" t="s">
        <v>110</v>
      </c>
      <c r="J52" s="27"/>
      <c r="K52" s="27"/>
      <c r="L52" s="27"/>
      <c r="M52" s="27"/>
      <c r="N52" s="27"/>
      <c r="O52" s="27"/>
      <c r="P52" s="27"/>
      <c r="Q52" s="40">
        <f t="shared" si="6"/>
        <v>344000</v>
      </c>
      <c r="R52" s="50">
        <f t="shared" si="6"/>
        <v>57334</v>
      </c>
      <c r="S52" s="40">
        <f t="shared" si="6"/>
        <v>286666</v>
      </c>
    </row>
    <row r="53" spans="1:19" ht="33.75">
      <c r="A53" s="27"/>
      <c r="B53" s="41" t="s">
        <v>96</v>
      </c>
      <c r="C53" s="27"/>
      <c r="D53" s="28"/>
      <c r="E53" s="28"/>
      <c r="F53" s="268" t="s">
        <v>218</v>
      </c>
      <c r="G53" s="269" t="s">
        <v>217</v>
      </c>
      <c r="H53" s="269" t="s">
        <v>110</v>
      </c>
      <c r="I53" s="270" t="s">
        <v>110</v>
      </c>
      <c r="J53" s="27"/>
      <c r="K53" s="27"/>
      <c r="L53" s="27"/>
      <c r="M53" s="27"/>
      <c r="N53" s="27"/>
      <c r="O53" s="27"/>
      <c r="P53" s="27"/>
      <c r="Q53" s="40">
        <f t="shared" si="6"/>
        <v>344000</v>
      </c>
      <c r="R53" s="50">
        <f t="shared" si="6"/>
        <v>57334</v>
      </c>
      <c r="S53" s="40">
        <f t="shared" si="6"/>
        <v>286666</v>
      </c>
    </row>
    <row r="54" spans="1:19" ht="22.5">
      <c r="A54" s="30"/>
      <c r="B54" s="29" t="s">
        <v>102</v>
      </c>
      <c r="C54" s="30"/>
      <c r="D54" s="33"/>
      <c r="E54" s="33"/>
      <c r="F54" s="265" t="s">
        <v>335</v>
      </c>
      <c r="G54" s="266" t="s">
        <v>217</v>
      </c>
      <c r="H54" s="266" t="s">
        <v>110</v>
      </c>
      <c r="I54" s="267" t="s">
        <v>110</v>
      </c>
      <c r="J54" s="30"/>
      <c r="K54" s="30"/>
      <c r="L54" s="30"/>
      <c r="M54" s="30"/>
      <c r="N54" s="30"/>
      <c r="O54" s="30"/>
      <c r="P54" s="30"/>
      <c r="Q54" s="53">
        <f t="shared" si="6"/>
        <v>344000</v>
      </c>
      <c r="R54" s="49">
        <f t="shared" si="6"/>
        <v>57334</v>
      </c>
      <c r="S54" s="53">
        <f t="shared" si="6"/>
        <v>286666</v>
      </c>
    </row>
    <row r="55" spans="1:19" ht="15.75" customHeight="1">
      <c r="A55" s="30"/>
      <c r="B55" s="64" t="s">
        <v>322</v>
      </c>
      <c r="C55" s="61"/>
      <c r="D55" s="33"/>
      <c r="E55" s="33"/>
      <c r="F55" s="265" t="s">
        <v>365</v>
      </c>
      <c r="G55" s="266"/>
      <c r="H55" s="266"/>
      <c r="I55" s="267"/>
      <c r="J55" s="30"/>
      <c r="K55" s="30"/>
      <c r="L55" s="30"/>
      <c r="M55" s="30"/>
      <c r="N55" s="30"/>
      <c r="O55" s="30"/>
      <c r="P55" s="30"/>
      <c r="Q55" s="53">
        <f t="shared" si="6"/>
        <v>344000</v>
      </c>
      <c r="R55" s="49">
        <f t="shared" si="6"/>
        <v>57334</v>
      </c>
      <c r="S55" s="53">
        <f t="shared" si="6"/>
        <v>286666</v>
      </c>
    </row>
    <row r="56" spans="1:19" s="38" customFormat="1" ht="15.75" customHeight="1">
      <c r="A56" s="30"/>
      <c r="B56" s="65" t="s">
        <v>326</v>
      </c>
      <c r="C56" s="30"/>
      <c r="D56" s="33"/>
      <c r="E56" s="33"/>
      <c r="F56" s="265" t="s">
        <v>366</v>
      </c>
      <c r="G56" s="266"/>
      <c r="H56" s="266"/>
      <c r="I56" s="267"/>
      <c r="J56" s="30"/>
      <c r="K56" s="30"/>
      <c r="L56" s="30"/>
      <c r="M56" s="30"/>
      <c r="N56" s="30"/>
      <c r="O56" s="30"/>
      <c r="P56" s="30"/>
      <c r="Q56" s="53">
        <f t="shared" si="6"/>
        <v>344000</v>
      </c>
      <c r="R56" s="49">
        <f t="shared" si="6"/>
        <v>57334</v>
      </c>
      <c r="S56" s="53">
        <f t="shared" si="6"/>
        <v>286666</v>
      </c>
    </row>
    <row r="57" spans="1:19" s="38" customFormat="1" ht="15" customHeight="1">
      <c r="A57" s="30"/>
      <c r="B57" s="280" t="s">
        <v>57</v>
      </c>
      <c r="C57" s="280"/>
      <c r="D57" s="33"/>
      <c r="E57" s="33"/>
      <c r="F57" s="265" t="s">
        <v>336</v>
      </c>
      <c r="G57" s="266" t="s">
        <v>280</v>
      </c>
      <c r="H57" s="266" t="s">
        <v>110</v>
      </c>
      <c r="I57" s="267" t="s">
        <v>110</v>
      </c>
      <c r="J57" s="30"/>
      <c r="K57" s="30"/>
      <c r="L57" s="30"/>
      <c r="M57" s="30"/>
      <c r="N57" s="30"/>
      <c r="O57" s="30"/>
      <c r="P57" s="30"/>
      <c r="Q57" s="53">
        <v>344000</v>
      </c>
      <c r="R57" s="49">
        <v>57334</v>
      </c>
      <c r="S57" s="53">
        <f>Q57-R57</f>
        <v>286666</v>
      </c>
    </row>
    <row r="58" spans="1:19" s="38" customFormat="1" ht="16.5" customHeight="1">
      <c r="A58" s="30"/>
      <c r="B58" s="31" t="s">
        <v>85</v>
      </c>
      <c r="C58" s="27"/>
      <c r="D58" s="28"/>
      <c r="E58" s="28"/>
      <c r="F58" s="268" t="s">
        <v>216</v>
      </c>
      <c r="G58" s="269" t="s">
        <v>111</v>
      </c>
      <c r="H58" s="269" t="s">
        <v>213</v>
      </c>
      <c r="I58" s="270" t="s">
        <v>110</v>
      </c>
      <c r="J58" s="27"/>
      <c r="K58" s="27"/>
      <c r="L58" s="27"/>
      <c r="M58" s="27"/>
      <c r="N58" s="27"/>
      <c r="O58" s="27"/>
      <c r="P58" s="27"/>
      <c r="Q58" s="40">
        <f aca="true" t="shared" si="7" ref="Q58:S62">Q59</f>
        <v>348700</v>
      </c>
      <c r="R58" s="50">
        <f t="shared" si="7"/>
        <v>87200</v>
      </c>
      <c r="S58" s="40">
        <f t="shared" si="7"/>
        <v>261500</v>
      </c>
    </row>
    <row r="59" spans="1:19" s="38" customFormat="1" ht="88.5" customHeight="1">
      <c r="A59" s="30"/>
      <c r="B59" s="31" t="s">
        <v>138</v>
      </c>
      <c r="C59" s="27"/>
      <c r="D59" s="28"/>
      <c r="E59" s="28"/>
      <c r="F59" s="268" t="s">
        <v>215</v>
      </c>
      <c r="G59" s="269" t="s">
        <v>111</v>
      </c>
      <c r="H59" s="269" t="s">
        <v>213</v>
      </c>
      <c r="I59" s="270" t="s">
        <v>110</v>
      </c>
      <c r="J59" s="27"/>
      <c r="K59" s="27"/>
      <c r="L59" s="27"/>
      <c r="M59" s="27"/>
      <c r="N59" s="27"/>
      <c r="O59" s="27"/>
      <c r="P59" s="27"/>
      <c r="Q59" s="40">
        <f t="shared" si="7"/>
        <v>348700</v>
      </c>
      <c r="R59" s="50">
        <f t="shared" si="7"/>
        <v>87200</v>
      </c>
      <c r="S59" s="40">
        <f t="shared" si="7"/>
        <v>261500</v>
      </c>
    </row>
    <row r="60" spans="1:19" s="37" customFormat="1" ht="17.25" customHeight="1">
      <c r="A60" s="30"/>
      <c r="B60" s="29" t="s">
        <v>136</v>
      </c>
      <c r="C60" s="27"/>
      <c r="D60" s="28"/>
      <c r="E60" s="28"/>
      <c r="F60" s="265" t="s">
        <v>214</v>
      </c>
      <c r="G60" s="266" t="s">
        <v>111</v>
      </c>
      <c r="H60" s="266" t="s">
        <v>213</v>
      </c>
      <c r="I60" s="267" t="s">
        <v>110</v>
      </c>
      <c r="J60" s="30"/>
      <c r="K60" s="30"/>
      <c r="L60" s="30"/>
      <c r="M60" s="30"/>
      <c r="N60" s="30"/>
      <c r="O60" s="30"/>
      <c r="P60" s="30"/>
      <c r="Q60" s="53">
        <f t="shared" si="7"/>
        <v>348700</v>
      </c>
      <c r="R60" s="49">
        <f t="shared" si="7"/>
        <v>87200</v>
      </c>
      <c r="S60" s="53">
        <f t="shared" si="7"/>
        <v>261500</v>
      </c>
    </row>
    <row r="61" spans="1:19" s="37" customFormat="1" ht="12.75" customHeight="1">
      <c r="A61" s="30"/>
      <c r="B61" s="64" t="s">
        <v>322</v>
      </c>
      <c r="C61" s="61"/>
      <c r="D61" s="33"/>
      <c r="E61" s="33"/>
      <c r="F61" s="265" t="s">
        <v>337</v>
      </c>
      <c r="G61" s="266"/>
      <c r="H61" s="266"/>
      <c r="I61" s="267"/>
      <c r="J61" s="30"/>
      <c r="K61" s="30"/>
      <c r="L61" s="30"/>
      <c r="M61" s="30"/>
      <c r="N61" s="30"/>
      <c r="O61" s="30"/>
      <c r="P61" s="30"/>
      <c r="Q61" s="53">
        <f t="shared" si="7"/>
        <v>348700</v>
      </c>
      <c r="R61" s="49">
        <f t="shared" si="7"/>
        <v>87200</v>
      </c>
      <c r="S61" s="53">
        <f t="shared" si="7"/>
        <v>261500</v>
      </c>
    </row>
    <row r="62" spans="1:19" s="37" customFormat="1" ht="16.5" customHeight="1">
      <c r="A62" s="30"/>
      <c r="B62" s="64" t="s">
        <v>332</v>
      </c>
      <c r="C62" s="61"/>
      <c r="D62" s="33"/>
      <c r="E62" s="33"/>
      <c r="F62" s="265" t="s">
        <v>368</v>
      </c>
      <c r="G62" s="266"/>
      <c r="H62" s="266"/>
      <c r="I62" s="267"/>
      <c r="J62" s="30"/>
      <c r="K62" s="30"/>
      <c r="L62" s="30"/>
      <c r="M62" s="30"/>
      <c r="N62" s="30"/>
      <c r="O62" s="30"/>
      <c r="P62" s="30"/>
      <c r="Q62" s="53">
        <f t="shared" si="7"/>
        <v>348700</v>
      </c>
      <c r="R62" s="49">
        <f t="shared" si="7"/>
        <v>87200</v>
      </c>
      <c r="S62" s="53">
        <f t="shared" si="7"/>
        <v>261500</v>
      </c>
    </row>
    <row r="63" spans="1:19" s="37" customFormat="1" ht="27" customHeight="1">
      <c r="A63" s="30"/>
      <c r="B63" s="29" t="s">
        <v>279</v>
      </c>
      <c r="C63" s="27"/>
      <c r="D63" s="28"/>
      <c r="E63" s="28"/>
      <c r="F63" s="265" t="s">
        <v>295</v>
      </c>
      <c r="G63" s="266" t="s">
        <v>111</v>
      </c>
      <c r="H63" s="266" t="s">
        <v>213</v>
      </c>
      <c r="I63" s="267" t="s">
        <v>110</v>
      </c>
      <c r="J63" s="30"/>
      <c r="K63" s="30"/>
      <c r="L63" s="30"/>
      <c r="M63" s="30"/>
      <c r="N63" s="30"/>
      <c r="O63" s="30"/>
      <c r="P63" s="30"/>
      <c r="Q63" s="53">
        <v>348700</v>
      </c>
      <c r="R63" s="49">
        <v>87200</v>
      </c>
      <c r="S63" s="53">
        <f>Q63-R63</f>
        <v>261500</v>
      </c>
    </row>
    <row r="64" spans="1:19" s="37" customFormat="1" ht="12.75">
      <c r="A64" s="30"/>
      <c r="B64" s="31" t="s">
        <v>212</v>
      </c>
      <c r="C64" s="27"/>
      <c r="D64" s="28"/>
      <c r="E64" s="28"/>
      <c r="F64" s="268" t="s">
        <v>211</v>
      </c>
      <c r="G64" s="269" t="s">
        <v>111</v>
      </c>
      <c r="H64" s="269" t="s">
        <v>110</v>
      </c>
      <c r="I64" s="270" t="s">
        <v>110</v>
      </c>
      <c r="J64" s="27"/>
      <c r="K64" s="27"/>
      <c r="L64" s="27"/>
      <c r="M64" s="27"/>
      <c r="N64" s="27"/>
      <c r="O64" s="27"/>
      <c r="P64" s="27"/>
      <c r="Q64" s="40">
        <f aca="true" t="shared" si="8" ref="Q64:S69">Q65</f>
        <v>157992</v>
      </c>
      <c r="R64" s="50">
        <f t="shared" si="8"/>
        <v>29842.18</v>
      </c>
      <c r="S64" s="50">
        <f t="shared" si="8"/>
        <v>128149.82</v>
      </c>
    </row>
    <row r="65" spans="1:19" s="37" customFormat="1" ht="28.5" customHeight="1">
      <c r="A65" s="30"/>
      <c r="B65" s="31" t="s">
        <v>59</v>
      </c>
      <c r="C65" s="27"/>
      <c r="D65" s="28"/>
      <c r="E65" s="28"/>
      <c r="F65" s="268" t="s">
        <v>210</v>
      </c>
      <c r="G65" s="269" t="s">
        <v>111</v>
      </c>
      <c r="H65" s="269" t="s">
        <v>110</v>
      </c>
      <c r="I65" s="270" t="s">
        <v>110</v>
      </c>
      <c r="J65" s="27"/>
      <c r="K65" s="27"/>
      <c r="L65" s="27"/>
      <c r="M65" s="27"/>
      <c r="N65" s="27"/>
      <c r="O65" s="27"/>
      <c r="P65" s="27"/>
      <c r="Q65" s="40">
        <f t="shared" si="8"/>
        <v>157992</v>
      </c>
      <c r="R65" s="50">
        <f t="shared" si="8"/>
        <v>29842.18</v>
      </c>
      <c r="S65" s="50">
        <f t="shared" si="8"/>
        <v>128149.82</v>
      </c>
    </row>
    <row r="66" spans="1:19" s="37" customFormat="1" ht="38.25" customHeight="1">
      <c r="A66" s="30"/>
      <c r="B66" s="31" t="s">
        <v>255</v>
      </c>
      <c r="C66" s="27"/>
      <c r="D66" s="28"/>
      <c r="E66" s="28"/>
      <c r="F66" s="268" t="s">
        <v>209</v>
      </c>
      <c r="G66" s="269" t="s">
        <v>111</v>
      </c>
      <c r="H66" s="269" t="s">
        <v>110</v>
      </c>
      <c r="I66" s="270" t="s">
        <v>110</v>
      </c>
      <c r="J66" s="27"/>
      <c r="K66" s="27"/>
      <c r="L66" s="27"/>
      <c r="M66" s="27"/>
      <c r="N66" s="27"/>
      <c r="O66" s="27"/>
      <c r="P66" s="27"/>
      <c r="Q66" s="40">
        <f t="shared" si="8"/>
        <v>157992</v>
      </c>
      <c r="R66" s="50">
        <f t="shared" si="8"/>
        <v>29842.18</v>
      </c>
      <c r="S66" s="50">
        <f t="shared" si="8"/>
        <v>128149.82</v>
      </c>
    </row>
    <row r="67" spans="1:19" s="37" customFormat="1" ht="44.25" customHeight="1">
      <c r="A67" s="30"/>
      <c r="B67" s="31" t="s">
        <v>208</v>
      </c>
      <c r="C67" s="27"/>
      <c r="D67" s="28"/>
      <c r="E67" s="28"/>
      <c r="F67" s="268" t="s">
        <v>207</v>
      </c>
      <c r="G67" s="269" t="s">
        <v>111</v>
      </c>
      <c r="H67" s="269" t="s">
        <v>110</v>
      </c>
      <c r="I67" s="270" t="s">
        <v>110</v>
      </c>
      <c r="J67" s="27"/>
      <c r="K67" s="27"/>
      <c r="L67" s="27"/>
      <c r="M67" s="27"/>
      <c r="N67" s="27"/>
      <c r="O67" s="27"/>
      <c r="P67" s="27"/>
      <c r="Q67" s="40">
        <f t="shared" si="8"/>
        <v>157992</v>
      </c>
      <c r="R67" s="50">
        <f t="shared" si="8"/>
        <v>29842.18</v>
      </c>
      <c r="S67" s="50">
        <f t="shared" si="8"/>
        <v>128149.82</v>
      </c>
    </row>
    <row r="68" spans="1:19" s="37" customFormat="1" ht="24" customHeight="1">
      <c r="A68" s="30"/>
      <c r="B68" s="29" t="s">
        <v>102</v>
      </c>
      <c r="C68" s="30"/>
      <c r="D68" s="33"/>
      <c r="E68" s="33"/>
      <c r="F68" s="265" t="s">
        <v>206</v>
      </c>
      <c r="G68" s="266" t="s">
        <v>111</v>
      </c>
      <c r="H68" s="266" t="s">
        <v>110</v>
      </c>
      <c r="I68" s="267" t="s">
        <v>110</v>
      </c>
      <c r="J68" s="30"/>
      <c r="K68" s="30"/>
      <c r="L68" s="30"/>
      <c r="M68" s="30"/>
      <c r="N68" s="30"/>
      <c r="O68" s="30"/>
      <c r="P68" s="30"/>
      <c r="Q68" s="53">
        <f t="shared" si="8"/>
        <v>157992</v>
      </c>
      <c r="R68" s="49">
        <f t="shared" si="8"/>
        <v>29842.18</v>
      </c>
      <c r="S68" s="53">
        <f t="shared" si="8"/>
        <v>128149.82</v>
      </c>
    </row>
    <row r="69" spans="1:19" s="37" customFormat="1" ht="15.75" customHeight="1">
      <c r="A69" s="30"/>
      <c r="B69" s="64" t="s">
        <v>322</v>
      </c>
      <c r="C69" s="61"/>
      <c r="D69" s="33"/>
      <c r="E69" s="33"/>
      <c r="F69" s="265" t="s">
        <v>338</v>
      </c>
      <c r="G69" s="266"/>
      <c r="H69" s="266"/>
      <c r="I69" s="267"/>
      <c r="J69" s="30"/>
      <c r="K69" s="30"/>
      <c r="L69" s="30"/>
      <c r="M69" s="30"/>
      <c r="N69" s="30"/>
      <c r="O69" s="30"/>
      <c r="P69" s="30"/>
      <c r="Q69" s="53">
        <f t="shared" si="8"/>
        <v>157992</v>
      </c>
      <c r="R69" s="49">
        <f t="shared" si="8"/>
        <v>29842.18</v>
      </c>
      <c r="S69" s="53">
        <f t="shared" si="8"/>
        <v>128149.82</v>
      </c>
    </row>
    <row r="70" spans="1:19" s="37" customFormat="1" ht="29.25" customHeight="1">
      <c r="A70" s="30"/>
      <c r="B70" s="64" t="s">
        <v>324</v>
      </c>
      <c r="C70" s="61"/>
      <c r="D70" s="33"/>
      <c r="E70" s="33"/>
      <c r="F70" s="265" t="s">
        <v>339</v>
      </c>
      <c r="G70" s="266"/>
      <c r="H70" s="266"/>
      <c r="I70" s="267"/>
      <c r="J70" s="30"/>
      <c r="K70" s="30"/>
      <c r="L70" s="30"/>
      <c r="M70" s="30"/>
      <c r="N70" s="30"/>
      <c r="O70" s="30"/>
      <c r="P70" s="30"/>
      <c r="Q70" s="53">
        <f>Q71+Q72</f>
        <v>157992</v>
      </c>
      <c r="R70" s="49">
        <f>R71+R72</f>
        <v>29842.18</v>
      </c>
      <c r="S70" s="53">
        <f>S71+S72</f>
        <v>128149.82</v>
      </c>
    </row>
    <row r="71" spans="1:19" s="37" customFormat="1" ht="15" customHeight="1">
      <c r="A71" s="30"/>
      <c r="B71" s="280" t="s">
        <v>52</v>
      </c>
      <c r="C71" s="280"/>
      <c r="D71" s="33"/>
      <c r="E71" s="33"/>
      <c r="F71" s="265" t="s">
        <v>296</v>
      </c>
      <c r="G71" s="266" t="s">
        <v>281</v>
      </c>
      <c r="H71" s="266" t="s">
        <v>110</v>
      </c>
      <c r="I71" s="267" t="s">
        <v>110</v>
      </c>
      <c r="J71" s="30"/>
      <c r="K71" s="30"/>
      <c r="L71" s="30"/>
      <c r="M71" s="30"/>
      <c r="N71" s="30"/>
      <c r="O71" s="30"/>
      <c r="P71" s="30"/>
      <c r="Q71" s="53">
        <v>121400</v>
      </c>
      <c r="R71" s="49">
        <v>24212.18</v>
      </c>
      <c r="S71" s="53">
        <f>Q71-R71</f>
        <v>97187.82</v>
      </c>
    </row>
    <row r="72" spans="1:19" s="37" customFormat="1" ht="12.75" customHeight="1">
      <c r="A72" s="30"/>
      <c r="B72" s="280" t="s">
        <v>53</v>
      </c>
      <c r="C72" s="280"/>
      <c r="D72" s="33"/>
      <c r="E72" s="33"/>
      <c r="F72" s="265" t="s">
        <v>297</v>
      </c>
      <c r="G72" s="266" t="s">
        <v>282</v>
      </c>
      <c r="H72" s="266" t="s">
        <v>110</v>
      </c>
      <c r="I72" s="267" t="s">
        <v>110</v>
      </c>
      <c r="J72" s="30"/>
      <c r="K72" s="30"/>
      <c r="L72" s="30"/>
      <c r="M72" s="30"/>
      <c r="N72" s="30"/>
      <c r="O72" s="30"/>
      <c r="P72" s="30"/>
      <c r="Q72" s="53">
        <v>36592</v>
      </c>
      <c r="R72" s="49">
        <v>5630</v>
      </c>
      <c r="S72" s="53">
        <f>Q72-R72</f>
        <v>30962</v>
      </c>
    </row>
    <row r="73" spans="1:19" s="37" customFormat="1" ht="24.75" customHeight="1">
      <c r="A73" s="27"/>
      <c r="B73" s="31" t="s">
        <v>205</v>
      </c>
      <c r="C73" s="27"/>
      <c r="D73" s="28"/>
      <c r="E73" s="28"/>
      <c r="F73" s="268" t="s">
        <v>204</v>
      </c>
      <c r="G73" s="269" t="s">
        <v>111</v>
      </c>
      <c r="H73" s="269" t="s">
        <v>110</v>
      </c>
      <c r="I73" s="270" t="s">
        <v>110</v>
      </c>
      <c r="J73" s="27"/>
      <c r="K73" s="27"/>
      <c r="L73" s="27"/>
      <c r="M73" s="27"/>
      <c r="N73" s="27"/>
      <c r="O73" s="27"/>
      <c r="P73" s="27"/>
      <c r="Q73" s="40">
        <f>Q74+Q81</f>
        <v>152600</v>
      </c>
      <c r="R73" s="50">
        <f>R74+R81</f>
        <v>5433.32</v>
      </c>
      <c r="S73" s="40">
        <f>Q73-R73</f>
        <v>147166.68</v>
      </c>
    </row>
    <row r="74" spans="1:19" s="37" customFormat="1" ht="45.75" customHeight="1">
      <c r="A74" s="27"/>
      <c r="B74" s="39" t="s">
        <v>203</v>
      </c>
      <c r="C74" s="27"/>
      <c r="D74" s="28"/>
      <c r="E74" s="28"/>
      <c r="F74" s="268" t="s">
        <v>202</v>
      </c>
      <c r="G74" s="269" t="s">
        <v>111</v>
      </c>
      <c r="H74" s="269" t="s">
        <v>110</v>
      </c>
      <c r="I74" s="270" t="s">
        <v>110</v>
      </c>
      <c r="J74" s="27"/>
      <c r="K74" s="27"/>
      <c r="L74" s="27"/>
      <c r="M74" s="27"/>
      <c r="N74" s="27"/>
      <c r="O74" s="27"/>
      <c r="P74" s="27"/>
      <c r="Q74" s="52">
        <f aca="true" t="shared" si="9" ref="Q74:S79">Q75</f>
        <v>32600</v>
      </c>
      <c r="R74" s="50">
        <f t="shared" si="9"/>
        <v>5433.32</v>
      </c>
      <c r="S74" s="40">
        <f t="shared" si="9"/>
        <v>27166.68</v>
      </c>
    </row>
    <row r="75" spans="1:19" s="37" customFormat="1" ht="49.5" customHeight="1">
      <c r="A75" s="27"/>
      <c r="B75" s="31" t="s">
        <v>201</v>
      </c>
      <c r="C75" s="27"/>
      <c r="D75" s="28"/>
      <c r="E75" s="28"/>
      <c r="F75" s="268" t="s">
        <v>200</v>
      </c>
      <c r="G75" s="269" t="s">
        <v>111</v>
      </c>
      <c r="H75" s="269" t="s">
        <v>110</v>
      </c>
      <c r="I75" s="270" t="s">
        <v>110</v>
      </c>
      <c r="J75" s="27"/>
      <c r="K75" s="27"/>
      <c r="L75" s="27"/>
      <c r="M75" s="27"/>
      <c r="N75" s="27"/>
      <c r="O75" s="27"/>
      <c r="P75" s="27"/>
      <c r="Q75" s="52">
        <f t="shared" si="9"/>
        <v>32600</v>
      </c>
      <c r="R75" s="50">
        <f t="shared" si="9"/>
        <v>5433.32</v>
      </c>
      <c r="S75" s="40">
        <f t="shared" si="9"/>
        <v>27166.68</v>
      </c>
    </row>
    <row r="76" spans="1:19" s="37" customFormat="1" ht="48.75" customHeight="1">
      <c r="A76" s="27"/>
      <c r="B76" s="31" t="s">
        <v>199</v>
      </c>
      <c r="C76" s="27"/>
      <c r="D76" s="28"/>
      <c r="E76" s="28"/>
      <c r="F76" s="268" t="s">
        <v>198</v>
      </c>
      <c r="G76" s="269" t="s">
        <v>111</v>
      </c>
      <c r="H76" s="269" t="s">
        <v>110</v>
      </c>
      <c r="I76" s="270" t="s">
        <v>110</v>
      </c>
      <c r="J76" s="27"/>
      <c r="K76" s="27"/>
      <c r="L76" s="27"/>
      <c r="M76" s="27"/>
      <c r="N76" s="27"/>
      <c r="O76" s="27"/>
      <c r="P76" s="27"/>
      <c r="Q76" s="52">
        <f t="shared" si="9"/>
        <v>32600</v>
      </c>
      <c r="R76" s="50">
        <f t="shared" si="9"/>
        <v>5433.32</v>
      </c>
      <c r="S76" s="40">
        <f t="shared" si="9"/>
        <v>27166.68</v>
      </c>
    </row>
    <row r="77" spans="1:19" s="37" customFormat="1" ht="22.5" customHeight="1">
      <c r="A77" s="30"/>
      <c r="B77" s="29" t="s">
        <v>102</v>
      </c>
      <c r="C77" s="30"/>
      <c r="D77" s="33"/>
      <c r="E77" s="33"/>
      <c r="F77" s="265" t="s">
        <v>197</v>
      </c>
      <c r="G77" s="266" t="s">
        <v>111</v>
      </c>
      <c r="H77" s="266" t="s">
        <v>110</v>
      </c>
      <c r="I77" s="267" t="s">
        <v>110</v>
      </c>
      <c r="J77" s="30"/>
      <c r="K77" s="30"/>
      <c r="L77" s="30"/>
      <c r="M77" s="30"/>
      <c r="N77" s="30"/>
      <c r="O77" s="30"/>
      <c r="P77" s="30"/>
      <c r="Q77" s="53">
        <f t="shared" si="9"/>
        <v>32600</v>
      </c>
      <c r="R77" s="49">
        <f t="shared" si="9"/>
        <v>5433.32</v>
      </c>
      <c r="S77" s="53">
        <f t="shared" si="9"/>
        <v>27166.68</v>
      </c>
    </row>
    <row r="78" spans="1:19" s="37" customFormat="1" ht="12.75">
      <c r="A78" s="30"/>
      <c r="B78" s="29" t="s">
        <v>322</v>
      </c>
      <c r="C78" s="30"/>
      <c r="D78" s="33"/>
      <c r="E78" s="33"/>
      <c r="F78" s="265" t="s">
        <v>340</v>
      </c>
      <c r="G78" s="266" t="s">
        <v>111</v>
      </c>
      <c r="H78" s="266" t="s">
        <v>110</v>
      </c>
      <c r="I78" s="267" t="s">
        <v>110</v>
      </c>
      <c r="J78" s="30"/>
      <c r="K78" s="30"/>
      <c r="L78" s="30"/>
      <c r="M78" s="30"/>
      <c r="N78" s="30"/>
      <c r="O78" s="30"/>
      <c r="P78" s="30"/>
      <c r="Q78" s="56">
        <f t="shared" si="9"/>
        <v>32600</v>
      </c>
      <c r="R78" s="66">
        <f t="shared" si="9"/>
        <v>5433.32</v>
      </c>
      <c r="S78" s="56">
        <f t="shared" si="9"/>
        <v>27166.68</v>
      </c>
    </row>
    <row r="79" spans="1:19" s="37" customFormat="1" ht="14.25" customHeight="1">
      <c r="A79" s="30"/>
      <c r="B79" s="65" t="s">
        <v>326</v>
      </c>
      <c r="C79" s="30"/>
      <c r="D79" s="33"/>
      <c r="E79" s="33"/>
      <c r="F79" s="265" t="s">
        <v>369</v>
      </c>
      <c r="G79" s="266" t="s">
        <v>281</v>
      </c>
      <c r="H79" s="266" t="s">
        <v>110</v>
      </c>
      <c r="I79" s="267" t="s">
        <v>110</v>
      </c>
      <c r="J79" s="30"/>
      <c r="K79" s="30"/>
      <c r="L79" s="30"/>
      <c r="M79" s="30"/>
      <c r="N79" s="30"/>
      <c r="O79" s="30"/>
      <c r="P79" s="30"/>
      <c r="Q79" s="56">
        <f t="shared" si="9"/>
        <v>32600</v>
      </c>
      <c r="R79" s="66">
        <f t="shared" si="9"/>
        <v>5433.32</v>
      </c>
      <c r="S79" s="56">
        <f t="shared" si="9"/>
        <v>27166.68</v>
      </c>
    </row>
    <row r="80" spans="1:19" s="37" customFormat="1" ht="14.25" customHeight="1">
      <c r="A80" s="30"/>
      <c r="B80" s="280" t="s">
        <v>57</v>
      </c>
      <c r="C80" s="280"/>
      <c r="D80" s="33"/>
      <c r="E80" s="33"/>
      <c r="F80" s="265" t="s">
        <v>298</v>
      </c>
      <c r="G80" s="266" t="s">
        <v>281</v>
      </c>
      <c r="H80" s="266" t="s">
        <v>110</v>
      </c>
      <c r="I80" s="267" t="s">
        <v>110</v>
      </c>
      <c r="J80" s="30"/>
      <c r="K80" s="30"/>
      <c r="L80" s="30"/>
      <c r="M80" s="30"/>
      <c r="N80" s="30"/>
      <c r="O80" s="30"/>
      <c r="P80" s="30"/>
      <c r="Q80" s="56">
        <v>32600</v>
      </c>
      <c r="R80" s="49">
        <v>5433.32</v>
      </c>
      <c r="S80" s="53">
        <f>Q80-R80</f>
        <v>27166.68</v>
      </c>
    </row>
    <row r="81" spans="1:19" ht="24.75" customHeight="1">
      <c r="A81" s="27"/>
      <c r="B81" s="31" t="s">
        <v>97</v>
      </c>
      <c r="C81" s="27"/>
      <c r="D81" s="28"/>
      <c r="E81" s="28"/>
      <c r="F81" s="268" t="s">
        <v>196</v>
      </c>
      <c r="G81" s="269" t="s">
        <v>111</v>
      </c>
      <c r="H81" s="269" t="s">
        <v>110</v>
      </c>
      <c r="I81" s="270" t="s">
        <v>110</v>
      </c>
      <c r="J81" s="27"/>
      <c r="K81" s="27"/>
      <c r="L81" s="27"/>
      <c r="M81" s="27"/>
      <c r="N81" s="27"/>
      <c r="O81" s="27"/>
      <c r="P81" s="27"/>
      <c r="Q81" s="52">
        <f aca="true" t="shared" si="10" ref="Q81:S84">Q82</f>
        <v>120000</v>
      </c>
      <c r="R81" s="50">
        <f t="shared" si="10"/>
        <v>0</v>
      </c>
      <c r="S81" s="40">
        <f t="shared" si="10"/>
        <v>120000</v>
      </c>
    </row>
    <row r="82" spans="1:19" ht="33.75">
      <c r="A82" s="27"/>
      <c r="B82" s="31" t="s">
        <v>117</v>
      </c>
      <c r="C82" s="27"/>
      <c r="D82" s="28"/>
      <c r="E82" s="28"/>
      <c r="F82" s="268" t="s">
        <v>195</v>
      </c>
      <c r="G82" s="269" t="s">
        <v>111</v>
      </c>
      <c r="H82" s="269" t="s">
        <v>110</v>
      </c>
      <c r="I82" s="270" t="s">
        <v>110</v>
      </c>
      <c r="J82" s="27"/>
      <c r="K82" s="27"/>
      <c r="L82" s="27"/>
      <c r="M82" s="27"/>
      <c r="N82" s="27"/>
      <c r="O82" s="27"/>
      <c r="P82" s="27"/>
      <c r="Q82" s="52">
        <f t="shared" si="10"/>
        <v>120000</v>
      </c>
      <c r="R82" s="50">
        <f t="shared" si="10"/>
        <v>0</v>
      </c>
      <c r="S82" s="40">
        <f t="shared" si="10"/>
        <v>120000</v>
      </c>
    </row>
    <row r="83" spans="1:19" ht="47.25" customHeight="1">
      <c r="A83" s="27"/>
      <c r="B83" s="31" t="s">
        <v>116</v>
      </c>
      <c r="C83" s="27"/>
      <c r="D83" s="28"/>
      <c r="E83" s="28"/>
      <c r="F83" s="268" t="s">
        <v>194</v>
      </c>
      <c r="G83" s="269" t="s">
        <v>111</v>
      </c>
      <c r="H83" s="269" t="s">
        <v>110</v>
      </c>
      <c r="I83" s="270" t="s">
        <v>110</v>
      </c>
      <c r="J83" s="27"/>
      <c r="K83" s="27"/>
      <c r="L83" s="27"/>
      <c r="M83" s="27"/>
      <c r="N83" s="27"/>
      <c r="O83" s="27"/>
      <c r="P83" s="27"/>
      <c r="Q83" s="52">
        <f t="shared" si="10"/>
        <v>120000</v>
      </c>
      <c r="R83" s="50">
        <f t="shared" si="10"/>
        <v>0</v>
      </c>
      <c r="S83" s="40">
        <f t="shared" si="10"/>
        <v>120000</v>
      </c>
    </row>
    <row r="84" spans="1:19" ht="72" customHeight="1">
      <c r="A84" s="27"/>
      <c r="B84" s="31" t="s">
        <v>115</v>
      </c>
      <c r="C84" s="27"/>
      <c r="D84" s="28"/>
      <c r="E84" s="28"/>
      <c r="F84" s="268" t="s">
        <v>193</v>
      </c>
      <c r="G84" s="269" t="s">
        <v>111</v>
      </c>
      <c r="H84" s="269" t="s">
        <v>110</v>
      </c>
      <c r="I84" s="270" t="s">
        <v>110</v>
      </c>
      <c r="J84" s="27"/>
      <c r="K84" s="27"/>
      <c r="L84" s="27"/>
      <c r="M84" s="27"/>
      <c r="N84" s="27"/>
      <c r="O84" s="27"/>
      <c r="P84" s="27"/>
      <c r="Q84" s="52">
        <f t="shared" si="10"/>
        <v>120000</v>
      </c>
      <c r="R84" s="50">
        <f t="shared" si="10"/>
        <v>0</v>
      </c>
      <c r="S84" s="40">
        <f t="shared" si="10"/>
        <v>120000</v>
      </c>
    </row>
    <row r="85" spans="1:19" ht="22.5">
      <c r="A85" s="30"/>
      <c r="B85" s="29" t="s">
        <v>102</v>
      </c>
      <c r="C85" s="30"/>
      <c r="D85" s="33"/>
      <c r="E85" s="33"/>
      <c r="F85" s="265" t="s">
        <v>192</v>
      </c>
      <c r="G85" s="266" t="s">
        <v>111</v>
      </c>
      <c r="H85" s="266" t="s">
        <v>110</v>
      </c>
      <c r="I85" s="267" t="s">
        <v>110</v>
      </c>
      <c r="J85" s="30"/>
      <c r="K85" s="30"/>
      <c r="L85" s="30"/>
      <c r="M85" s="30"/>
      <c r="N85" s="30"/>
      <c r="O85" s="30"/>
      <c r="P85" s="30"/>
      <c r="Q85" s="53">
        <f>Q86+Q89</f>
        <v>120000</v>
      </c>
      <c r="R85" s="53">
        <f>R86+R89</f>
        <v>0</v>
      </c>
      <c r="S85" s="53">
        <f>Q85-R85</f>
        <v>120000</v>
      </c>
    </row>
    <row r="86" spans="1:19" ht="12.75">
      <c r="A86" s="30"/>
      <c r="B86" s="64" t="s">
        <v>322</v>
      </c>
      <c r="C86" s="61"/>
      <c r="D86" s="33"/>
      <c r="E86" s="33"/>
      <c r="F86" s="265" t="s">
        <v>341</v>
      </c>
      <c r="G86" s="266" t="s">
        <v>111</v>
      </c>
      <c r="H86" s="266" t="s">
        <v>110</v>
      </c>
      <c r="I86" s="267" t="s">
        <v>110</v>
      </c>
      <c r="J86" s="30"/>
      <c r="K86" s="30"/>
      <c r="L86" s="30"/>
      <c r="M86" s="30"/>
      <c r="N86" s="30"/>
      <c r="O86" s="30"/>
      <c r="P86" s="30"/>
      <c r="Q86" s="56">
        <f aca="true" t="shared" si="11" ref="Q86:S87">Q87</f>
        <v>30000</v>
      </c>
      <c r="R86" s="66">
        <f t="shared" si="11"/>
        <v>0</v>
      </c>
      <c r="S86" s="56">
        <f t="shared" si="11"/>
        <v>30000</v>
      </c>
    </row>
    <row r="87" spans="1:19" ht="12" customHeight="1">
      <c r="A87" s="30"/>
      <c r="B87" s="65" t="s">
        <v>326</v>
      </c>
      <c r="C87" s="30"/>
      <c r="D87" s="33"/>
      <c r="E87" s="33"/>
      <c r="F87" s="265" t="s">
        <v>370</v>
      </c>
      <c r="G87" s="266" t="s">
        <v>281</v>
      </c>
      <c r="H87" s="266" t="s">
        <v>110</v>
      </c>
      <c r="I87" s="267" t="s">
        <v>110</v>
      </c>
      <c r="J87" s="30"/>
      <c r="K87" s="30"/>
      <c r="L87" s="30"/>
      <c r="M87" s="30"/>
      <c r="N87" s="30"/>
      <c r="O87" s="30"/>
      <c r="P87" s="30"/>
      <c r="Q87" s="56">
        <f t="shared" si="11"/>
        <v>30000</v>
      </c>
      <c r="R87" s="66">
        <f t="shared" si="11"/>
        <v>0</v>
      </c>
      <c r="S87" s="56">
        <f t="shared" si="11"/>
        <v>30000</v>
      </c>
    </row>
    <row r="88" spans="1:19" ht="12.75">
      <c r="A88" s="30"/>
      <c r="B88" s="280" t="s">
        <v>57</v>
      </c>
      <c r="C88" s="280"/>
      <c r="D88" s="33"/>
      <c r="E88" s="33"/>
      <c r="F88" s="265" t="s">
        <v>299</v>
      </c>
      <c r="G88" s="266" t="s">
        <v>281</v>
      </c>
      <c r="H88" s="266" t="s">
        <v>110</v>
      </c>
      <c r="I88" s="267" t="s">
        <v>110</v>
      </c>
      <c r="J88" s="30"/>
      <c r="K88" s="30"/>
      <c r="L88" s="30"/>
      <c r="M88" s="30"/>
      <c r="N88" s="30"/>
      <c r="O88" s="30"/>
      <c r="P88" s="30"/>
      <c r="Q88" s="56">
        <v>30000</v>
      </c>
      <c r="R88" s="49">
        <v>0</v>
      </c>
      <c r="S88" s="53">
        <f>Q88-R88</f>
        <v>30000</v>
      </c>
    </row>
    <row r="89" spans="1:19" ht="12.75">
      <c r="A89" s="30"/>
      <c r="B89" s="64" t="s">
        <v>328</v>
      </c>
      <c r="C89" s="63"/>
      <c r="D89" s="33"/>
      <c r="E89" s="33"/>
      <c r="F89" s="265" t="s">
        <v>387</v>
      </c>
      <c r="G89" s="266" t="s">
        <v>282</v>
      </c>
      <c r="H89" s="266" t="s">
        <v>110</v>
      </c>
      <c r="I89" s="267" t="s">
        <v>110</v>
      </c>
      <c r="J89" s="30"/>
      <c r="K89" s="30"/>
      <c r="L89" s="30"/>
      <c r="M89" s="30"/>
      <c r="N89" s="30"/>
      <c r="O89" s="30"/>
      <c r="P89" s="30"/>
      <c r="Q89" s="56">
        <f>Q90</f>
        <v>90000</v>
      </c>
      <c r="R89" s="49">
        <f>R90</f>
        <v>0</v>
      </c>
      <c r="S89" s="53">
        <f>Q89-R89</f>
        <v>90000</v>
      </c>
    </row>
    <row r="90" spans="1:19" ht="21" customHeight="1">
      <c r="A90" s="30"/>
      <c r="B90" s="274" t="s">
        <v>463</v>
      </c>
      <c r="C90" s="274"/>
      <c r="D90" s="33"/>
      <c r="E90" s="33"/>
      <c r="F90" s="265" t="s">
        <v>386</v>
      </c>
      <c r="G90" s="266" t="s">
        <v>282</v>
      </c>
      <c r="H90" s="266" t="s">
        <v>110</v>
      </c>
      <c r="I90" s="267" t="s">
        <v>110</v>
      </c>
      <c r="J90" s="30"/>
      <c r="K90" s="30"/>
      <c r="L90" s="30"/>
      <c r="M90" s="30"/>
      <c r="N90" s="30"/>
      <c r="O90" s="30"/>
      <c r="P90" s="30"/>
      <c r="Q90" s="56">
        <v>90000</v>
      </c>
      <c r="R90" s="49">
        <v>0</v>
      </c>
      <c r="S90" s="53">
        <f>Q90-R90</f>
        <v>90000</v>
      </c>
    </row>
    <row r="91" spans="1:19" ht="12.75">
      <c r="A91" s="30"/>
      <c r="B91" s="31" t="s">
        <v>191</v>
      </c>
      <c r="C91" s="27"/>
      <c r="D91" s="28"/>
      <c r="E91" s="28"/>
      <c r="F91" s="268" t="s">
        <v>190</v>
      </c>
      <c r="G91" s="269" t="s">
        <v>111</v>
      </c>
      <c r="H91" s="269" t="s">
        <v>110</v>
      </c>
      <c r="I91" s="270" t="s">
        <v>110</v>
      </c>
      <c r="J91" s="27"/>
      <c r="K91" s="27"/>
      <c r="L91" s="27"/>
      <c r="M91" s="27"/>
      <c r="N91" s="27"/>
      <c r="O91" s="27"/>
      <c r="P91" s="27"/>
      <c r="Q91" s="52">
        <f>Q92+Q100+Q112</f>
        <v>1508800</v>
      </c>
      <c r="R91" s="52">
        <f>R92+R100+R112</f>
        <v>0</v>
      </c>
      <c r="S91" s="52">
        <f>S92+S100+S112</f>
        <v>1508800</v>
      </c>
    </row>
    <row r="92" spans="1:19" s="34" customFormat="1" ht="12.75">
      <c r="A92" s="30"/>
      <c r="B92" s="31" t="s">
        <v>98</v>
      </c>
      <c r="C92" s="27"/>
      <c r="D92" s="28"/>
      <c r="E92" s="28"/>
      <c r="F92" s="268" t="s">
        <v>189</v>
      </c>
      <c r="G92" s="269" t="s">
        <v>111</v>
      </c>
      <c r="H92" s="269" t="s">
        <v>110</v>
      </c>
      <c r="I92" s="270" t="s">
        <v>110</v>
      </c>
      <c r="J92" s="27"/>
      <c r="K92" s="27"/>
      <c r="L92" s="27"/>
      <c r="M92" s="27"/>
      <c r="N92" s="27"/>
      <c r="O92" s="27"/>
      <c r="P92" s="27"/>
      <c r="Q92" s="52">
        <f>Q93</f>
        <v>350000</v>
      </c>
      <c r="R92" s="50">
        <f>R93</f>
        <v>0</v>
      </c>
      <c r="S92" s="50">
        <f>S93</f>
        <v>350000</v>
      </c>
    </row>
    <row r="93" spans="1:19" s="34" customFormat="1" ht="33.75">
      <c r="A93" s="30"/>
      <c r="B93" s="31" t="s">
        <v>117</v>
      </c>
      <c r="C93" s="27"/>
      <c r="D93" s="28"/>
      <c r="E93" s="28"/>
      <c r="F93" s="268" t="s">
        <v>188</v>
      </c>
      <c r="G93" s="269" t="s">
        <v>111</v>
      </c>
      <c r="H93" s="269" t="s">
        <v>110</v>
      </c>
      <c r="I93" s="270" t="s">
        <v>110</v>
      </c>
      <c r="J93" s="27"/>
      <c r="K93" s="27"/>
      <c r="L93" s="27"/>
      <c r="M93" s="27"/>
      <c r="N93" s="27"/>
      <c r="O93" s="27"/>
      <c r="P93" s="27"/>
      <c r="Q93" s="52">
        <f>Q96</f>
        <v>350000</v>
      </c>
      <c r="R93" s="50">
        <f aca="true" t="shared" si="12" ref="R93:S98">R94</f>
        <v>0</v>
      </c>
      <c r="S93" s="50">
        <f t="shared" si="12"/>
        <v>350000</v>
      </c>
    </row>
    <row r="94" spans="1:19" s="34" customFormat="1" ht="45">
      <c r="A94" s="30"/>
      <c r="B94" s="31" t="s">
        <v>116</v>
      </c>
      <c r="C94" s="27"/>
      <c r="D94" s="28"/>
      <c r="E94" s="28"/>
      <c r="F94" s="268" t="s">
        <v>187</v>
      </c>
      <c r="G94" s="269" t="s">
        <v>111</v>
      </c>
      <c r="H94" s="269" t="s">
        <v>110</v>
      </c>
      <c r="I94" s="270" t="s">
        <v>110</v>
      </c>
      <c r="J94" s="27"/>
      <c r="K94" s="27"/>
      <c r="L94" s="27"/>
      <c r="M94" s="27"/>
      <c r="N94" s="27"/>
      <c r="O94" s="27"/>
      <c r="P94" s="27"/>
      <c r="Q94" s="52">
        <f>Q95</f>
        <v>350000</v>
      </c>
      <c r="R94" s="50">
        <f t="shared" si="12"/>
        <v>0</v>
      </c>
      <c r="S94" s="50">
        <f t="shared" si="12"/>
        <v>350000</v>
      </c>
    </row>
    <row r="95" spans="1:19" s="34" customFormat="1" ht="67.5">
      <c r="A95" s="30"/>
      <c r="B95" s="31" t="s">
        <v>186</v>
      </c>
      <c r="C95" s="27"/>
      <c r="D95" s="28"/>
      <c r="E95" s="28"/>
      <c r="F95" s="268" t="s">
        <v>185</v>
      </c>
      <c r="G95" s="269" t="s">
        <v>111</v>
      </c>
      <c r="H95" s="269" t="s">
        <v>110</v>
      </c>
      <c r="I95" s="270" t="s">
        <v>110</v>
      </c>
      <c r="J95" s="27"/>
      <c r="K95" s="27"/>
      <c r="L95" s="27"/>
      <c r="M95" s="27"/>
      <c r="N95" s="27"/>
      <c r="O95" s="27"/>
      <c r="P95" s="27"/>
      <c r="Q95" s="52">
        <f>Q96</f>
        <v>350000</v>
      </c>
      <c r="R95" s="50">
        <f t="shared" si="12"/>
        <v>0</v>
      </c>
      <c r="S95" s="50">
        <f t="shared" si="12"/>
        <v>350000</v>
      </c>
    </row>
    <row r="96" spans="1:19" s="34" customFormat="1" ht="15.75" customHeight="1">
      <c r="A96" s="30"/>
      <c r="B96" s="29" t="s">
        <v>167</v>
      </c>
      <c r="C96" s="30"/>
      <c r="D96" s="33"/>
      <c r="E96" s="33"/>
      <c r="F96" s="265" t="s">
        <v>184</v>
      </c>
      <c r="G96" s="266" t="s">
        <v>111</v>
      </c>
      <c r="H96" s="266" t="s">
        <v>110</v>
      </c>
      <c r="I96" s="267" t="s">
        <v>110</v>
      </c>
      <c r="J96" s="30"/>
      <c r="K96" s="30"/>
      <c r="L96" s="30"/>
      <c r="M96" s="30"/>
      <c r="N96" s="30"/>
      <c r="O96" s="30"/>
      <c r="P96" s="30"/>
      <c r="Q96" s="53">
        <f>Q97</f>
        <v>350000</v>
      </c>
      <c r="R96" s="49">
        <f t="shared" si="12"/>
        <v>0</v>
      </c>
      <c r="S96" s="53">
        <f t="shared" si="12"/>
        <v>350000</v>
      </c>
    </row>
    <row r="97" spans="1:19" s="34" customFormat="1" ht="12.75">
      <c r="A97" s="30"/>
      <c r="B97" s="29" t="s">
        <v>322</v>
      </c>
      <c r="C97" s="30"/>
      <c r="D97" s="33"/>
      <c r="E97" s="33"/>
      <c r="F97" s="265" t="s">
        <v>342</v>
      </c>
      <c r="G97" s="266" t="s">
        <v>111</v>
      </c>
      <c r="H97" s="266" t="s">
        <v>110</v>
      </c>
      <c r="I97" s="267" t="s">
        <v>110</v>
      </c>
      <c r="J97" s="30"/>
      <c r="K97" s="30"/>
      <c r="L97" s="30"/>
      <c r="M97" s="30"/>
      <c r="N97" s="30"/>
      <c r="O97" s="30"/>
      <c r="P97" s="30"/>
      <c r="Q97" s="53">
        <f>Q98</f>
        <v>350000</v>
      </c>
      <c r="R97" s="49">
        <f t="shared" si="12"/>
        <v>0</v>
      </c>
      <c r="S97" s="53">
        <f t="shared" si="12"/>
        <v>350000</v>
      </c>
    </row>
    <row r="98" spans="1:19" s="34" customFormat="1" ht="22.5">
      <c r="A98" s="30"/>
      <c r="B98" s="29" t="s">
        <v>343</v>
      </c>
      <c r="C98" s="30"/>
      <c r="D98" s="33"/>
      <c r="E98" s="33"/>
      <c r="F98" s="265" t="s">
        <v>371</v>
      </c>
      <c r="G98" s="266" t="s">
        <v>281</v>
      </c>
      <c r="H98" s="266" t="s">
        <v>110</v>
      </c>
      <c r="I98" s="267" t="s">
        <v>110</v>
      </c>
      <c r="J98" s="30"/>
      <c r="K98" s="30"/>
      <c r="L98" s="30"/>
      <c r="M98" s="30"/>
      <c r="N98" s="30"/>
      <c r="O98" s="30"/>
      <c r="P98" s="30"/>
      <c r="Q98" s="53">
        <f>Q99</f>
        <v>350000</v>
      </c>
      <c r="R98" s="49">
        <f t="shared" si="12"/>
        <v>0</v>
      </c>
      <c r="S98" s="53">
        <f t="shared" si="12"/>
        <v>350000</v>
      </c>
    </row>
    <row r="99" spans="1:19" s="34" customFormat="1" ht="33.75">
      <c r="A99" s="30"/>
      <c r="B99" s="29" t="s">
        <v>283</v>
      </c>
      <c r="C99" s="30"/>
      <c r="D99" s="33"/>
      <c r="E99" s="33"/>
      <c r="F99" s="265" t="s">
        <v>300</v>
      </c>
      <c r="G99" s="266" t="s">
        <v>281</v>
      </c>
      <c r="H99" s="266" t="s">
        <v>110</v>
      </c>
      <c r="I99" s="267" t="s">
        <v>110</v>
      </c>
      <c r="J99" s="30"/>
      <c r="K99" s="30"/>
      <c r="L99" s="30"/>
      <c r="M99" s="30"/>
      <c r="N99" s="30"/>
      <c r="O99" s="30"/>
      <c r="P99" s="30"/>
      <c r="Q99" s="53">
        <v>350000</v>
      </c>
      <c r="R99" s="49">
        <v>0</v>
      </c>
      <c r="S99" s="53">
        <f>Q99-R99</f>
        <v>350000</v>
      </c>
    </row>
    <row r="100" spans="1:19" s="34" customFormat="1" ht="12.75">
      <c r="A100" s="30"/>
      <c r="B100" s="31" t="s">
        <v>452</v>
      </c>
      <c r="C100" s="27"/>
      <c r="D100" s="28"/>
      <c r="E100" s="28"/>
      <c r="F100" s="268" t="s">
        <v>453</v>
      </c>
      <c r="G100" s="269"/>
      <c r="H100" s="269"/>
      <c r="I100" s="270"/>
      <c r="J100" s="27"/>
      <c r="K100" s="27"/>
      <c r="L100" s="27"/>
      <c r="M100" s="27"/>
      <c r="N100" s="27"/>
      <c r="O100" s="27"/>
      <c r="P100" s="27"/>
      <c r="Q100" s="40">
        <f>Q101+Q105</f>
        <v>1128800</v>
      </c>
      <c r="R100" s="40">
        <f>R101+R105</f>
        <v>0</v>
      </c>
      <c r="S100" s="40">
        <f>S101+S105</f>
        <v>1128800</v>
      </c>
    </row>
    <row r="101" spans="1:19" s="34" customFormat="1" ht="24" customHeight="1">
      <c r="A101" s="30"/>
      <c r="B101" s="31" t="s">
        <v>439</v>
      </c>
      <c r="C101" s="27"/>
      <c r="D101" s="28"/>
      <c r="E101" s="28"/>
      <c r="F101" s="268" t="s">
        <v>437</v>
      </c>
      <c r="G101" s="269"/>
      <c r="H101" s="269"/>
      <c r="I101" s="270"/>
      <c r="J101" s="27"/>
      <c r="K101" s="27"/>
      <c r="L101" s="27"/>
      <c r="M101" s="27"/>
      <c r="N101" s="27"/>
      <c r="O101" s="27"/>
      <c r="P101" s="27"/>
      <c r="Q101" s="40">
        <f aca="true" t="shared" si="13" ref="Q101:S103">Q102</f>
        <v>628800</v>
      </c>
      <c r="R101" s="40">
        <f t="shared" si="13"/>
        <v>0</v>
      </c>
      <c r="S101" s="40">
        <f t="shared" si="13"/>
        <v>628800</v>
      </c>
    </row>
    <row r="102" spans="1:19" s="34" customFormat="1" ht="22.5">
      <c r="A102" s="30"/>
      <c r="B102" s="29" t="s">
        <v>102</v>
      </c>
      <c r="C102" s="30"/>
      <c r="D102" s="33"/>
      <c r="E102" s="33"/>
      <c r="F102" s="265" t="s">
        <v>436</v>
      </c>
      <c r="G102" s="266"/>
      <c r="H102" s="266"/>
      <c r="I102" s="267"/>
      <c r="J102" s="30"/>
      <c r="K102" s="30"/>
      <c r="L102" s="30"/>
      <c r="M102" s="30"/>
      <c r="N102" s="30"/>
      <c r="O102" s="30"/>
      <c r="P102" s="30"/>
      <c r="Q102" s="53">
        <f t="shared" si="13"/>
        <v>628800</v>
      </c>
      <c r="R102" s="49">
        <f t="shared" si="13"/>
        <v>0</v>
      </c>
      <c r="S102" s="49">
        <f t="shared" si="13"/>
        <v>628800</v>
      </c>
    </row>
    <row r="103" spans="1:19" s="34" customFormat="1" ht="14.25" customHeight="1">
      <c r="A103" s="30"/>
      <c r="B103" s="29" t="s">
        <v>322</v>
      </c>
      <c r="C103" s="30"/>
      <c r="D103" s="33"/>
      <c r="E103" s="33"/>
      <c r="F103" s="265" t="s">
        <v>438</v>
      </c>
      <c r="G103" s="266"/>
      <c r="H103" s="266"/>
      <c r="I103" s="267"/>
      <c r="J103" s="30"/>
      <c r="K103" s="30"/>
      <c r="L103" s="30"/>
      <c r="M103" s="30"/>
      <c r="N103" s="30"/>
      <c r="O103" s="30"/>
      <c r="P103" s="30"/>
      <c r="Q103" s="53">
        <f t="shared" si="13"/>
        <v>628800</v>
      </c>
      <c r="R103" s="49">
        <f t="shared" si="13"/>
        <v>0</v>
      </c>
      <c r="S103" s="53">
        <f t="shared" si="13"/>
        <v>628800</v>
      </c>
    </row>
    <row r="104" spans="1:19" s="34" customFormat="1" ht="26.25" customHeight="1">
      <c r="A104" s="30"/>
      <c r="B104" s="273" t="s">
        <v>462</v>
      </c>
      <c r="C104" s="273"/>
      <c r="D104" s="33"/>
      <c r="E104" s="33"/>
      <c r="F104" s="265" t="s">
        <v>435</v>
      </c>
      <c r="G104" s="266"/>
      <c r="H104" s="266"/>
      <c r="I104" s="267"/>
      <c r="J104" s="30"/>
      <c r="K104" s="30"/>
      <c r="L104" s="30"/>
      <c r="M104" s="30"/>
      <c r="N104" s="30"/>
      <c r="O104" s="30"/>
      <c r="P104" s="30"/>
      <c r="Q104" s="53">
        <v>628800</v>
      </c>
      <c r="R104" s="49">
        <v>0</v>
      </c>
      <c r="S104" s="53">
        <f>Q104-R104</f>
        <v>628800</v>
      </c>
    </row>
    <row r="105" spans="1:19" s="34" customFormat="1" ht="33.75">
      <c r="A105" s="30"/>
      <c r="B105" s="31" t="s">
        <v>117</v>
      </c>
      <c r="C105" s="27"/>
      <c r="D105" s="28"/>
      <c r="E105" s="28"/>
      <c r="F105" s="268" t="s">
        <v>445</v>
      </c>
      <c r="G105" s="269" t="s">
        <v>111</v>
      </c>
      <c r="H105" s="269" t="s">
        <v>110</v>
      </c>
      <c r="I105" s="270" t="s">
        <v>110</v>
      </c>
      <c r="J105" s="27"/>
      <c r="K105" s="27"/>
      <c r="L105" s="27"/>
      <c r="M105" s="27"/>
      <c r="N105" s="27"/>
      <c r="O105" s="27"/>
      <c r="P105" s="27"/>
      <c r="Q105" s="40">
        <f aca="true" t="shared" si="14" ref="Q105:S108">Q106</f>
        <v>500000</v>
      </c>
      <c r="R105" s="50">
        <f t="shared" si="14"/>
        <v>0</v>
      </c>
      <c r="S105" s="40">
        <f t="shared" si="14"/>
        <v>500000</v>
      </c>
    </row>
    <row r="106" spans="1:19" s="34" customFormat="1" ht="45">
      <c r="A106" s="30"/>
      <c r="B106" s="31" t="s">
        <v>116</v>
      </c>
      <c r="C106" s="27"/>
      <c r="D106" s="28"/>
      <c r="E106" s="28"/>
      <c r="F106" s="268" t="s">
        <v>446</v>
      </c>
      <c r="G106" s="269" t="s">
        <v>111</v>
      </c>
      <c r="H106" s="269" t="s">
        <v>110</v>
      </c>
      <c r="I106" s="270" t="s">
        <v>110</v>
      </c>
      <c r="J106" s="27"/>
      <c r="K106" s="27"/>
      <c r="L106" s="27"/>
      <c r="M106" s="27"/>
      <c r="N106" s="27"/>
      <c r="O106" s="27"/>
      <c r="P106" s="27"/>
      <c r="Q106" s="40">
        <f t="shared" si="14"/>
        <v>500000</v>
      </c>
      <c r="R106" s="50">
        <f t="shared" si="14"/>
        <v>0</v>
      </c>
      <c r="S106" s="40">
        <f t="shared" si="14"/>
        <v>500000</v>
      </c>
    </row>
    <row r="107" spans="1:19" s="34" customFormat="1" ht="67.5">
      <c r="A107" s="30"/>
      <c r="B107" s="31" t="s">
        <v>258</v>
      </c>
      <c r="C107" s="27"/>
      <c r="D107" s="28"/>
      <c r="E107" s="28"/>
      <c r="F107" s="268" t="s">
        <v>447</v>
      </c>
      <c r="G107" s="269" t="s">
        <v>111</v>
      </c>
      <c r="H107" s="269" t="s">
        <v>110</v>
      </c>
      <c r="I107" s="270" t="s">
        <v>110</v>
      </c>
      <c r="J107" s="27"/>
      <c r="K107" s="27"/>
      <c r="L107" s="27"/>
      <c r="M107" s="27"/>
      <c r="N107" s="27"/>
      <c r="O107" s="27"/>
      <c r="P107" s="27"/>
      <c r="Q107" s="40">
        <f t="shared" si="14"/>
        <v>500000</v>
      </c>
      <c r="R107" s="50">
        <f t="shared" si="14"/>
        <v>0</v>
      </c>
      <c r="S107" s="40">
        <f t="shared" si="14"/>
        <v>500000</v>
      </c>
    </row>
    <row r="108" spans="1:19" s="34" customFormat="1" ht="22.5">
      <c r="A108" s="30"/>
      <c r="B108" s="29" t="s">
        <v>102</v>
      </c>
      <c r="C108" s="30"/>
      <c r="D108" s="33"/>
      <c r="E108" s="33"/>
      <c r="F108" s="265" t="s">
        <v>448</v>
      </c>
      <c r="G108" s="266" t="s">
        <v>111</v>
      </c>
      <c r="H108" s="266" t="s">
        <v>110</v>
      </c>
      <c r="I108" s="267" t="s">
        <v>110</v>
      </c>
      <c r="J108" s="30"/>
      <c r="K108" s="30"/>
      <c r="L108" s="30"/>
      <c r="M108" s="30"/>
      <c r="N108" s="30"/>
      <c r="O108" s="30"/>
      <c r="P108" s="30"/>
      <c r="Q108" s="53">
        <f t="shared" si="14"/>
        <v>500000</v>
      </c>
      <c r="R108" s="49">
        <f t="shared" si="14"/>
        <v>0</v>
      </c>
      <c r="S108" s="53">
        <f t="shared" si="14"/>
        <v>500000</v>
      </c>
    </row>
    <row r="109" spans="1:19" s="34" customFormat="1" ht="12.75">
      <c r="A109" s="30"/>
      <c r="B109" s="65" t="s">
        <v>326</v>
      </c>
      <c r="C109" s="30"/>
      <c r="D109" s="33"/>
      <c r="E109" s="33"/>
      <c r="F109" s="265" t="s">
        <v>449</v>
      </c>
      <c r="G109" s="266" t="s">
        <v>281</v>
      </c>
      <c r="H109" s="266" t="s">
        <v>110</v>
      </c>
      <c r="I109" s="267" t="s">
        <v>110</v>
      </c>
      <c r="J109" s="30"/>
      <c r="K109" s="30"/>
      <c r="L109" s="30"/>
      <c r="M109" s="30"/>
      <c r="N109" s="30"/>
      <c r="O109" s="30"/>
      <c r="P109" s="30"/>
      <c r="Q109" s="53">
        <f>Q110+Q111</f>
        <v>500000</v>
      </c>
      <c r="R109" s="49">
        <f>R110+R111</f>
        <v>0</v>
      </c>
      <c r="S109" s="53">
        <f>S110+S111</f>
        <v>500000</v>
      </c>
    </row>
    <row r="110" spans="1:19" s="34" customFormat="1" ht="25.5" customHeight="1">
      <c r="A110" s="30"/>
      <c r="B110" s="273" t="s">
        <v>462</v>
      </c>
      <c r="C110" s="273"/>
      <c r="D110" s="33"/>
      <c r="E110" s="33"/>
      <c r="F110" s="265" t="s">
        <v>450</v>
      </c>
      <c r="G110" s="266" t="s">
        <v>281</v>
      </c>
      <c r="H110" s="266" t="s">
        <v>110</v>
      </c>
      <c r="I110" s="267" t="s">
        <v>110</v>
      </c>
      <c r="J110" s="30"/>
      <c r="K110" s="30"/>
      <c r="L110" s="30"/>
      <c r="M110" s="30"/>
      <c r="N110" s="30"/>
      <c r="O110" s="30"/>
      <c r="P110" s="30"/>
      <c r="Q110" s="53">
        <v>500000</v>
      </c>
      <c r="R110" s="49">
        <v>0</v>
      </c>
      <c r="S110" s="53">
        <f>Q110-R110</f>
        <v>500000</v>
      </c>
    </row>
    <row r="111" spans="1:19" s="34" customFormat="1" ht="12.75">
      <c r="A111" s="30"/>
      <c r="B111" s="273" t="s">
        <v>57</v>
      </c>
      <c r="C111" s="273"/>
      <c r="D111" s="33"/>
      <c r="E111" s="33"/>
      <c r="F111" s="265" t="s">
        <v>451</v>
      </c>
      <c r="G111" s="266" t="s">
        <v>282</v>
      </c>
      <c r="H111" s="266" t="s">
        <v>110</v>
      </c>
      <c r="I111" s="267" t="s">
        <v>110</v>
      </c>
      <c r="J111" s="30"/>
      <c r="K111" s="30"/>
      <c r="L111" s="30"/>
      <c r="M111" s="30"/>
      <c r="N111" s="30"/>
      <c r="O111" s="30"/>
      <c r="P111" s="30"/>
      <c r="Q111" s="53">
        <v>0</v>
      </c>
      <c r="R111" s="49">
        <v>0</v>
      </c>
      <c r="S111" s="53">
        <f>Q111-R111</f>
        <v>0</v>
      </c>
    </row>
    <row r="112" spans="1:19" s="34" customFormat="1" ht="22.5">
      <c r="A112" s="30"/>
      <c r="B112" s="31" t="s">
        <v>60</v>
      </c>
      <c r="C112" s="27"/>
      <c r="D112" s="28"/>
      <c r="E112" s="28"/>
      <c r="F112" s="268" t="s">
        <v>183</v>
      </c>
      <c r="G112" s="269" t="s">
        <v>111</v>
      </c>
      <c r="H112" s="269" t="s">
        <v>110</v>
      </c>
      <c r="I112" s="270" t="s">
        <v>110</v>
      </c>
      <c r="J112" s="27"/>
      <c r="K112" s="27"/>
      <c r="L112" s="27"/>
      <c r="M112" s="27"/>
      <c r="N112" s="27"/>
      <c r="O112" s="27"/>
      <c r="P112" s="27"/>
      <c r="Q112" s="40">
        <f aca="true" t="shared" si="15" ref="Q112:S118">Q113</f>
        <v>30000</v>
      </c>
      <c r="R112" s="50">
        <f t="shared" si="15"/>
        <v>0</v>
      </c>
      <c r="S112" s="40">
        <f t="shared" si="15"/>
        <v>30000</v>
      </c>
    </row>
    <row r="113" spans="1:19" s="34" customFormat="1" ht="33.75">
      <c r="A113" s="30"/>
      <c r="B113" s="31" t="s">
        <v>117</v>
      </c>
      <c r="C113" s="27"/>
      <c r="D113" s="28"/>
      <c r="E113" s="28"/>
      <c r="F113" s="268" t="s">
        <v>182</v>
      </c>
      <c r="G113" s="269" t="s">
        <v>111</v>
      </c>
      <c r="H113" s="269" t="s">
        <v>110</v>
      </c>
      <c r="I113" s="270" t="s">
        <v>110</v>
      </c>
      <c r="J113" s="27"/>
      <c r="K113" s="27"/>
      <c r="L113" s="27"/>
      <c r="M113" s="27"/>
      <c r="N113" s="27"/>
      <c r="O113" s="27"/>
      <c r="P113" s="27"/>
      <c r="Q113" s="40">
        <f t="shared" si="15"/>
        <v>30000</v>
      </c>
      <c r="R113" s="50">
        <f t="shared" si="15"/>
        <v>0</v>
      </c>
      <c r="S113" s="40">
        <f t="shared" si="15"/>
        <v>30000</v>
      </c>
    </row>
    <row r="114" spans="1:19" s="34" customFormat="1" ht="48" customHeight="1">
      <c r="A114" s="30"/>
      <c r="B114" s="31" t="s">
        <v>116</v>
      </c>
      <c r="C114" s="27"/>
      <c r="D114" s="28"/>
      <c r="E114" s="28"/>
      <c r="F114" s="268" t="s">
        <v>181</v>
      </c>
      <c r="G114" s="269" t="s">
        <v>111</v>
      </c>
      <c r="H114" s="269" t="s">
        <v>110</v>
      </c>
      <c r="I114" s="270" t="s">
        <v>110</v>
      </c>
      <c r="J114" s="27"/>
      <c r="K114" s="27"/>
      <c r="L114" s="27"/>
      <c r="M114" s="27"/>
      <c r="N114" s="27"/>
      <c r="O114" s="27"/>
      <c r="P114" s="27"/>
      <c r="Q114" s="40">
        <f t="shared" si="15"/>
        <v>30000</v>
      </c>
      <c r="R114" s="50">
        <f t="shared" si="15"/>
        <v>0</v>
      </c>
      <c r="S114" s="40">
        <f t="shared" si="15"/>
        <v>30000</v>
      </c>
    </row>
    <row r="115" spans="1:19" s="34" customFormat="1" ht="71.25" customHeight="1">
      <c r="A115" s="30"/>
      <c r="B115" s="31" t="s">
        <v>256</v>
      </c>
      <c r="C115" s="27"/>
      <c r="D115" s="28"/>
      <c r="E115" s="28"/>
      <c r="F115" s="268" t="s">
        <v>180</v>
      </c>
      <c r="G115" s="269" t="s">
        <v>111</v>
      </c>
      <c r="H115" s="269" t="s">
        <v>110</v>
      </c>
      <c r="I115" s="270" t="s">
        <v>110</v>
      </c>
      <c r="J115" s="27"/>
      <c r="K115" s="27"/>
      <c r="L115" s="27"/>
      <c r="M115" s="27"/>
      <c r="N115" s="27"/>
      <c r="O115" s="27"/>
      <c r="P115" s="27"/>
      <c r="Q115" s="40">
        <f t="shared" si="15"/>
        <v>30000</v>
      </c>
      <c r="R115" s="50">
        <f t="shared" si="15"/>
        <v>0</v>
      </c>
      <c r="S115" s="40">
        <f t="shared" si="15"/>
        <v>30000</v>
      </c>
    </row>
    <row r="116" spans="1:19" s="34" customFormat="1" ht="22.5">
      <c r="A116" s="30"/>
      <c r="B116" s="29" t="s">
        <v>102</v>
      </c>
      <c r="C116" s="30"/>
      <c r="D116" s="33"/>
      <c r="E116" s="33"/>
      <c r="F116" s="265" t="s">
        <v>179</v>
      </c>
      <c r="G116" s="266" t="s">
        <v>111</v>
      </c>
      <c r="H116" s="266" t="s">
        <v>110</v>
      </c>
      <c r="I116" s="267" t="s">
        <v>110</v>
      </c>
      <c r="J116" s="30"/>
      <c r="K116" s="30"/>
      <c r="L116" s="30"/>
      <c r="M116" s="30"/>
      <c r="N116" s="30"/>
      <c r="O116" s="30"/>
      <c r="P116" s="30"/>
      <c r="Q116" s="53">
        <f t="shared" si="15"/>
        <v>30000</v>
      </c>
      <c r="R116" s="49">
        <f t="shared" si="15"/>
        <v>0</v>
      </c>
      <c r="S116" s="53">
        <f t="shared" si="15"/>
        <v>30000</v>
      </c>
    </row>
    <row r="117" spans="1:19" s="36" customFormat="1" ht="18.75" customHeight="1">
      <c r="A117" s="30"/>
      <c r="B117" s="64" t="s">
        <v>322</v>
      </c>
      <c r="C117" s="61"/>
      <c r="D117" s="33"/>
      <c r="E117" s="33"/>
      <c r="F117" s="265" t="s">
        <v>344</v>
      </c>
      <c r="G117" s="266" t="s">
        <v>111</v>
      </c>
      <c r="H117" s="266" t="s">
        <v>110</v>
      </c>
      <c r="I117" s="267" t="s">
        <v>110</v>
      </c>
      <c r="J117" s="30"/>
      <c r="K117" s="30"/>
      <c r="L117" s="30"/>
      <c r="M117" s="30"/>
      <c r="N117" s="30"/>
      <c r="O117" s="30"/>
      <c r="P117" s="30"/>
      <c r="Q117" s="53">
        <f t="shared" si="15"/>
        <v>30000</v>
      </c>
      <c r="R117" s="49">
        <f t="shared" si="15"/>
        <v>0</v>
      </c>
      <c r="S117" s="53">
        <f t="shared" si="15"/>
        <v>30000</v>
      </c>
    </row>
    <row r="118" spans="1:19" s="36" customFormat="1" ht="12.75">
      <c r="A118" s="30"/>
      <c r="B118" s="65" t="s">
        <v>326</v>
      </c>
      <c r="C118" s="30"/>
      <c r="D118" s="33"/>
      <c r="E118" s="33"/>
      <c r="F118" s="265" t="s">
        <v>372</v>
      </c>
      <c r="G118" s="266" t="s">
        <v>281</v>
      </c>
      <c r="H118" s="266" t="s">
        <v>110</v>
      </c>
      <c r="I118" s="267" t="s">
        <v>110</v>
      </c>
      <c r="J118" s="30"/>
      <c r="K118" s="30"/>
      <c r="L118" s="30"/>
      <c r="M118" s="30"/>
      <c r="N118" s="30"/>
      <c r="O118" s="30"/>
      <c r="P118" s="30"/>
      <c r="Q118" s="53">
        <f t="shared" si="15"/>
        <v>30000</v>
      </c>
      <c r="R118" s="49">
        <f t="shared" si="15"/>
        <v>0</v>
      </c>
      <c r="S118" s="53">
        <f t="shared" si="15"/>
        <v>30000</v>
      </c>
    </row>
    <row r="119" spans="1:19" s="36" customFormat="1" ht="12.75">
      <c r="A119" s="30"/>
      <c r="B119" s="280" t="s">
        <v>57</v>
      </c>
      <c r="C119" s="280"/>
      <c r="D119" s="33"/>
      <c r="E119" s="33"/>
      <c r="F119" s="265" t="s">
        <v>301</v>
      </c>
      <c r="G119" s="266" t="s">
        <v>281</v>
      </c>
      <c r="H119" s="266" t="s">
        <v>110</v>
      </c>
      <c r="I119" s="267" t="s">
        <v>110</v>
      </c>
      <c r="J119" s="30"/>
      <c r="K119" s="30"/>
      <c r="L119" s="30"/>
      <c r="M119" s="30"/>
      <c r="N119" s="30"/>
      <c r="O119" s="30"/>
      <c r="P119" s="30"/>
      <c r="Q119" s="53">
        <v>30000</v>
      </c>
      <c r="R119" s="49">
        <v>0</v>
      </c>
      <c r="S119" s="53">
        <f>Q119-R119</f>
        <v>30000</v>
      </c>
    </row>
    <row r="120" spans="1:19" s="34" customFormat="1" ht="12.75">
      <c r="A120" s="27"/>
      <c r="B120" s="31" t="s">
        <v>178</v>
      </c>
      <c r="C120" s="27"/>
      <c r="D120" s="28" t="s">
        <v>126</v>
      </c>
      <c r="E120" s="28"/>
      <c r="F120" s="268" t="s">
        <v>177</v>
      </c>
      <c r="G120" s="269" t="s">
        <v>111</v>
      </c>
      <c r="H120" s="269" t="s">
        <v>110</v>
      </c>
      <c r="I120" s="270" t="s">
        <v>110</v>
      </c>
      <c r="J120" s="27"/>
      <c r="K120" s="27"/>
      <c r="L120" s="27"/>
      <c r="M120" s="27"/>
      <c r="N120" s="27"/>
      <c r="O120" s="27"/>
      <c r="P120" s="27"/>
      <c r="Q120" s="40">
        <f>Q121+Q128+Q149</f>
        <v>12660500</v>
      </c>
      <c r="R120" s="50">
        <f>R121+R128+R149</f>
        <v>4576015.72</v>
      </c>
      <c r="S120" s="40">
        <f>Q120-R120</f>
        <v>8084484.28</v>
      </c>
    </row>
    <row r="121" spans="1:19" s="34" customFormat="1" ht="12.75">
      <c r="A121" s="27"/>
      <c r="B121" s="31" t="s">
        <v>61</v>
      </c>
      <c r="C121" s="27"/>
      <c r="D121" s="28"/>
      <c r="E121" s="28"/>
      <c r="F121" s="268" t="s">
        <v>176</v>
      </c>
      <c r="G121" s="269" t="s">
        <v>111</v>
      </c>
      <c r="H121" s="269" t="s">
        <v>110</v>
      </c>
      <c r="I121" s="270" t="s">
        <v>110</v>
      </c>
      <c r="J121" s="27"/>
      <c r="K121" s="27"/>
      <c r="L121" s="27"/>
      <c r="M121" s="27"/>
      <c r="N121" s="27"/>
      <c r="O121" s="27"/>
      <c r="P121" s="27"/>
      <c r="Q121" s="40">
        <f aca="true" t="shared" si="16" ref="Q121:R126">Q122</f>
        <v>171100</v>
      </c>
      <c r="R121" s="50">
        <f t="shared" si="16"/>
        <v>0</v>
      </c>
      <c r="S121" s="40">
        <f>Q121-R121</f>
        <v>171100</v>
      </c>
    </row>
    <row r="122" spans="1:19" s="34" customFormat="1" ht="12.75">
      <c r="A122" s="30"/>
      <c r="B122" s="31" t="s">
        <v>175</v>
      </c>
      <c r="C122" s="27"/>
      <c r="D122" s="28"/>
      <c r="E122" s="28"/>
      <c r="F122" s="268" t="s">
        <v>174</v>
      </c>
      <c r="G122" s="269" t="s">
        <v>111</v>
      </c>
      <c r="H122" s="269" t="s">
        <v>110</v>
      </c>
      <c r="I122" s="270" t="s">
        <v>110</v>
      </c>
      <c r="J122" s="27"/>
      <c r="K122" s="27"/>
      <c r="L122" s="27"/>
      <c r="M122" s="27"/>
      <c r="N122" s="27"/>
      <c r="O122" s="27"/>
      <c r="P122" s="27"/>
      <c r="Q122" s="40">
        <f t="shared" si="16"/>
        <v>171100</v>
      </c>
      <c r="R122" s="50">
        <f t="shared" si="16"/>
        <v>0</v>
      </c>
      <c r="S122" s="40">
        <f>S123</f>
        <v>171100</v>
      </c>
    </row>
    <row r="123" spans="1:19" s="36" customFormat="1" ht="27.75" customHeight="1">
      <c r="A123" s="30"/>
      <c r="B123" s="31" t="s">
        <v>173</v>
      </c>
      <c r="C123" s="27"/>
      <c r="D123" s="28"/>
      <c r="E123" s="28"/>
      <c r="F123" s="268" t="s">
        <v>172</v>
      </c>
      <c r="G123" s="269" t="s">
        <v>111</v>
      </c>
      <c r="H123" s="269" t="s">
        <v>110</v>
      </c>
      <c r="I123" s="270" t="s">
        <v>110</v>
      </c>
      <c r="J123" s="27"/>
      <c r="K123" s="27"/>
      <c r="L123" s="27"/>
      <c r="M123" s="27"/>
      <c r="N123" s="27"/>
      <c r="O123" s="27"/>
      <c r="P123" s="27"/>
      <c r="Q123" s="52">
        <f t="shared" si="16"/>
        <v>171100</v>
      </c>
      <c r="R123" s="50">
        <f t="shared" si="16"/>
        <v>0</v>
      </c>
      <c r="S123" s="40">
        <f>S124</f>
        <v>171100</v>
      </c>
    </row>
    <row r="124" spans="1:19" s="34" customFormat="1" ht="25.5" customHeight="1">
      <c r="A124" s="30"/>
      <c r="B124" s="29" t="s">
        <v>102</v>
      </c>
      <c r="C124" s="30"/>
      <c r="D124" s="33"/>
      <c r="E124" s="33"/>
      <c r="F124" s="265" t="s">
        <v>171</v>
      </c>
      <c r="G124" s="266" t="s">
        <v>111</v>
      </c>
      <c r="H124" s="266" t="s">
        <v>110</v>
      </c>
      <c r="I124" s="267" t="s">
        <v>110</v>
      </c>
      <c r="J124" s="30"/>
      <c r="K124" s="30"/>
      <c r="L124" s="30"/>
      <c r="M124" s="30"/>
      <c r="N124" s="30"/>
      <c r="O124" s="30"/>
      <c r="P124" s="30"/>
      <c r="Q124" s="53">
        <f t="shared" si="16"/>
        <v>171100</v>
      </c>
      <c r="R124" s="49">
        <f t="shared" si="16"/>
        <v>0</v>
      </c>
      <c r="S124" s="53">
        <f>S125</f>
        <v>171100</v>
      </c>
    </row>
    <row r="125" spans="1:19" s="34" customFormat="1" ht="15.75" customHeight="1">
      <c r="A125" s="30"/>
      <c r="B125" s="64" t="s">
        <v>322</v>
      </c>
      <c r="C125" s="61"/>
      <c r="D125" s="33"/>
      <c r="E125" s="33"/>
      <c r="F125" s="265" t="s">
        <v>345</v>
      </c>
      <c r="G125" s="266" t="s">
        <v>111</v>
      </c>
      <c r="H125" s="266" t="s">
        <v>110</v>
      </c>
      <c r="I125" s="267" t="s">
        <v>110</v>
      </c>
      <c r="J125" s="30"/>
      <c r="K125" s="30"/>
      <c r="L125" s="30"/>
      <c r="M125" s="30"/>
      <c r="N125" s="30"/>
      <c r="O125" s="30"/>
      <c r="P125" s="30"/>
      <c r="Q125" s="53">
        <f t="shared" si="16"/>
        <v>171100</v>
      </c>
      <c r="R125" s="49">
        <f t="shared" si="16"/>
        <v>0</v>
      </c>
      <c r="S125" s="53">
        <f>S126</f>
        <v>171100</v>
      </c>
    </row>
    <row r="126" spans="1:19" s="36" customFormat="1" ht="12.75" customHeight="1">
      <c r="A126" s="30"/>
      <c r="B126" s="65" t="s">
        <v>326</v>
      </c>
      <c r="C126" s="30"/>
      <c r="D126" s="33"/>
      <c r="E126" s="33"/>
      <c r="F126" s="265" t="s">
        <v>373</v>
      </c>
      <c r="G126" s="266" t="s">
        <v>281</v>
      </c>
      <c r="H126" s="266" t="s">
        <v>110</v>
      </c>
      <c r="I126" s="267" t="s">
        <v>110</v>
      </c>
      <c r="J126" s="30"/>
      <c r="K126" s="30"/>
      <c r="L126" s="30"/>
      <c r="M126" s="30"/>
      <c r="N126" s="30"/>
      <c r="O126" s="30"/>
      <c r="P126" s="30"/>
      <c r="Q126" s="53">
        <f t="shared" si="16"/>
        <v>171100</v>
      </c>
      <c r="R126" s="49">
        <f t="shared" si="16"/>
        <v>0</v>
      </c>
      <c r="S126" s="53">
        <f>S127</f>
        <v>171100</v>
      </c>
    </row>
    <row r="127" spans="1:19" s="34" customFormat="1" ht="25.5" customHeight="1">
      <c r="A127" s="30"/>
      <c r="B127" s="273" t="s">
        <v>462</v>
      </c>
      <c r="C127" s="273"/>
      <c r="D127" s="33"/>
      <c r="E127" s="33"/>
      <c r="F127" s="265" t="s">
        <v>302</v>
      </c>
      <c r="G127" s="266" t="s">
        <v>281</v>
      </c>
      <c r="H127" s="266" t="s">
        <v>110</v>
      </c>
      <c r="I127" s="267" t="s">
        <v>110</v>
      </c>
      <c r="J127" s="30"/>
      <c r="K127" s="30"/>
      <c r="L127" s="30"/>
      <c r="M127" s="30"/>
      <c r="N127" s="30"/>
      <c r="O127" s="30"/>
      <c r="P127" s="30"/>
      <c r="Q127" s="53">
        <v>171100</v>
      </c>
      <c r="R127" s="49">
        <v>0</v>
      </c>
      <c r="S127" s="53">
        <f>Q127-R127</f>
        <v>171100</v>
      </c>
    </row>
    <row r="128" spans="1:19" s="34" customFormat="1" ht="15.75" customHeight="1">
      <c r="A128" s="30"/>
      <c r="B128" s="31" t="s">
        <v>62</v>
      </c>
      <c r="C128" s="27"/>
      <c r="D128" s="28"/>
      <c r="E128" s="28"/>
      <c r="F128" s="268" t="s">
        <v>170</v>
      </c>
      <c r="G128" s="269" t="s">
        <v>111</v>
      </c>
      <c r="H128" s="269" t="s">
        <v>110</v>
      </c>
      <c r="I128" s="270" t="s">
        <v>110</v>
      </c>
      <c r="J128" s="27"/>
      <c r="K128" s="27"/>
      <c r="L128" s="27"/>
      <c r="M128" s="27"/>
      <c r="N128" s="27"/>
      <c r="O128" s="27"/>
      <c r="P128" s="27"/>
      <c r="Q128" s="40">
        <f>Q129+Q133+Q143</f>
        <v>11254800</v>
      </c>
      <c r="R128" s="50">
        <f>R129+R133+R143</f>
        <v>4428100</v>
      </c>
      <c r="S128" s="40">
        <f>Q128-R128</f>
        <v>6826700</v>
      </c>
    </row>
    <row r="129" spans="1:19" s="34" customFormat="1" ht="30.75" customHeight="1">
      <c r="A129" s="30"/>
      <c r="B129" s="31" t="s">
        <v>318</v>
      </c>
      <c r="C129" s="27"/>
      <c r="D129" s="28"/>
      <c r="E129" s="28"/>
      <c r="F129" s="268" t="s">
        <v>319</v>
      </c>
      <c r="G129" s="306"/>
      <c r="H129" s="306"/>
      <c r="I129" s="307"/>
      <c r="J129" s="27"/>
      <c r="K129" s="27"/>
      <c r="L129" s="27"/>
      <c r="M129" s="27"/>
      <c r="N129" s="27"/>
      <c r="O129" s="27"/>
      <c r="P129" s="27"/>
      <c r="Q129" s="40">
        <f aca="true" t="shared" si="17" ref="Q129:S131">Q130</f>
        <v>3003100</v>
      </c>
      <c r="R129" s="50">
        <f t="shared" si="17"/>
        <v>3003100</v>
      </c>
      <c r="S129" s="40">
        <f t="shared" si="17"/>
        <v>0</v>
      </c>
    </row>
    <row r="130" spans="1:19" s="36" customFormat="1" ht="22.5">
      <c r="A130" s="30"/>
      <c r="B130" s="29" t="s">
        <v>102</v>
      </c>
      <c r="C130" s="27"/>
      <c r="D130" s="28"/>
      <c r="E130" s="28"/>
      <c r="F130" s="265" t="s">
        <v>320</v>
      </c>
      <c r="G130" s="281"/>
      <c r="H130" s="281"/>
      <c r="I130" s="282"/>
      <c r="J130" s="27"/>
      <c r="K130" s="27"/>
      <c r="L130" s="27"/>
      <c r="M130" s="27"/>
      <c r="N130" s="27"/>
      <c r="O130" s="27"/>
      <c r="P130" s="27"/>
      <c r="Q130" s="53">
        <f t="shared" si="17"/>
        <v>3003100</v>
      </c>
      <c r="R130" s="49">
        <f t="shared" si="17"/>
        <v>3003100</v>
      </c>
      <c r="S130" s="53">
        <f t="shared" si="17"/>
        <v>0</v>
      </c>
    </row>
    <row r="131" spans="1:19" s="34" customFormat="1" ht="12.75">
      <c r="A131" s="30"/>
      <c r="B131" s="29" t="s">
        <v>322</v>
      </c>
      <c r="C131" s="27"/>
      <c r="D131" s="28"/>
      <c r="E131" s="28"/>
      <c r="F131" s="265" t="s">
        <v>346</v>
      </c>
      <c r="G131" s="281"/>
      <c r="H131" s="281"/>
      <c r="I131" s="282"/>
      <c r="J131" s="27"/>
      <c r="K131" s="27"/>
      <c r="L131" s="27"/>
      <c r="M131" s="27"/>
      <c r="N131" s="27"/>
      <c r="O131" s="27"/>
      <c r="P131" s="27"/>
      <c r="Q131" s="53">
        <f t="shared" si="17"/>
        <v>3003100</v>
      </c>
      <c r="R131" s="49">
        <f t="shared" si="17"/>
        <v>3003100</v>
      </c>
      <c r="S131" s="53">
        <f t="shared" si="17"/>
        <v>0</v>
      </c>
    </row>
    <row r="132" spans="1:19" s="34" customFormat="1" ht="12.75">
      <c r="A132" s="30"/>
      <c r="B132" s="273" t="s">
        <v>58</v>
      </c>
      <c r="C132" s="273"/>
      <c r="D132" s="28"/>
      <c r="E132" s="28"/>
      <c r="F132" s="265" t="s">
        <v>321</v>
      </c>
      <c r="G132" s="281"/>
      <c r="H132" s="281"/>
      <c r="I132" s="282"/>
      <c r="J132" s="27"/>
      <c r="K132" s="27"/>
      <c r="L132" s="27"/>
      <c r="M132" s="27"/>
      <c r="N132" s="27"/>
      <c r="O132" s="27"/>
      <c r="P132" s="27"/>
      <c r="Q132" s="53">
        <v>3003100</v>
      </c>
      <c r="R132" s="49">
        <v>3003100</v>
      </c>
      <c r="S132" s="53">
        <f>Q132-R132</f>
        <v>0</v>
      </c>
    </row>
    <row r="133" spans="1:19" s="34" customFormat="1" ht="22.5">
      <c r="A133" s="30"/>
      <c r="B133" s="31" t="s">
        <v>169</v>
      </c>
      <c r="C133" s="27"/>
      <c r="D133" s="28"/>
      <c r="E133" s="28"/>
      <c r="F133" s="268" t="s">
        <v>168</v>
      </c>
      <c r="G133" s="269" t="s">
        <v>111</v>
      </c>
      <c r="H133" s="269" t="s">
        <v>110</v>
      </c>
      <c r="I133" s="270" t="s">
        <v>110</v>
      </c>
      <c r="J133" s="27"/>
      <c r="K133" s="27"/>
      <c r="L133" s="27"/>
      <c r="M133" s="27"/>
      <c r="N133" s="27"/>
      <c r="O133" s="27"/>
      <c r="P133" s="27"/>
      <c r="Q133" s="40">
        <f>Q134+Q139</f>
        <v>7621700</v>
      </c>
      <c r="R133" s="40">
        <f>R134+R139</f>
        <v>1425000</v>
      </c>
      <c r="S133" s="40">
        <f>S134</f>
        <v>4278700</v>
      </c>
    </row>
    <row r="134" spans="1:19" s="34" customFormat="1" ht="60" customHeight="1">
      <c r="A134" s="30"/>
      <c r="B134" s="31" t="s">
        <v>465</v>
      </c>
      <c r="C134" s="27"/>
      <c r="D134" s="28"/>
      <c r="E134" s="28"/>
      <c r="F134" s="268" t="s">
        <v>388</v>
      </c>
      <c r="G134" s="269" t="s">
        <v>111</v>
      </c>
      <c r="H134" s="269" t="s">
        <v>110</v>
      </c>
      <c r="I134" s="270" t="s">
        <v>110</v>
      </c>
      <c r="J134" s="27"/>
      <c r="K134" s="27"/>
      <c r="L134" s="27"/>
      <c r="M134" s="27"/>
      <c r="N134" s="27"/>
      <c r="O134" s="27"/>
      <c r="P134" s="27"/>
      <c r="Q134" s="40">
        <f aca="true" t="shared" si="18" ref="Q134:R137">Q135</f>
        <v>5703700</v>
      </c>
      <c r="R134" s="50">
        <f t="shared" si="18"/>
        <v>1425000</v>
      </c>
      <c r="S134" s="50">
        <f>S135</f>
        <v>4278700</v>
      </c>
    </row>
    <row r="135" spans="1:19" s="34" customFormat="1" ht="22.5">
      <c r="A135" s="30"/>
      <c r="B135" s="29" t="s">
        <v>102</v>
      </c>
      <c r="C135" s="30"/>
      <c r="D135" s="33"/>
      <c r="E135" s="33"/>
      <c r="F135" s="265" t="s">
        <v>389</v>
      </c>
      <c r="G135" s="266" t="s">
        <v>111</v>
      </c>
      <c r="H135" s="266" t="s">
        <v>110</v>
      </c>
      <c r="I135" s="267" t="s">
        <v>110</v>
      </c>
      <c r="J135" s="30"/>
      <c r="K135" s="30"/>
      <c r="L135" s="30"/>
      <c r="M135" s="30"/>
      <c r="N135" s="30"/>
      <c r="O135" s="30"/>
      <c r="P135" s="30"/>
      <c r="Q135" s="53">
        <f t="shared" si="18"/>
        <v>5703700</v>
      </c>
      <c r="R135" s="49">
        <f t="shared" si="18"/>
        <v>1425000</v>
      </c>
      <c r="S135" s="53">
        <f>S136</f>
        <v>4278700</v>
      </c>
    </row>
    <row r="136" spans="1:19" s="34" customFormat="1" ht="12.75">
      <c r="A136" s="30"/>
      <c r="B136" s="29" t="s">
        <v>322</v>
      </c>
      <c r="C136" s="30"/>
      <c r="D136" s="33"/>
      <c r="E136" s="33"/>
      <c r="F136" s="265" t="s">
        <v>390</v>
      </c>
      <c r="G136" s="266" t="s">
        <v>111</v>
      </c>
      <c r="H136" s="266" t="s">
        <v>110</v>
      </c>
      <c r="I136" s="267" t="s">
        <v>110</v>
      </c>
      <c r="J136" s="30"/>
      <c r="K136" s="30"/>
      <c r="L136" s="30"/>
      <c r="M136" s="30"/>
      <c r="N136" s="30"/>
      <c r="O136" s="30"/>
      <c r="P136" s="30"/>
      <c r="Q136" s="53">
        <f t="shared" si="18"/>
        <v>5703700</v>
      </c>
      <c r="R136" s="49">
        <f t="shared" si="18"/>
        <v>1425000</v>
      </c>
      <c r="S136" s="53">
        <f>S137</f>
        <v>4278700</v>
      </c>
    </row>
    <row r="137" spans="1:19" s="34" customFormat="1" ht="24.75" customHeight="1">
      <c r="A137" s="30"/>
      <c r="B137" s="29" t="s">
        <v>343</v>
      </c>
      <c r="C137" s="29" t="s">
        <v>343</v>
      </c>
      <c r="D137" s="33"/>
      <c r="E137" s="33"/>
      <c r="F137" s="265" t="s">
        <v>391</v>
      </c>
      <c r="G137" s="266" t="s">
        <v>281</v>
      </c>
      <c r="H137" s="266" t="s">
        <v>110</v>
      </c>
      <c r="I137" s="267" t="s">
        <v>110</v>
      </c>
      <c r="J137" s="30"/>
      <c r="K137" s="30"/>
      <c r="L137" s="30"/>
      <c r="M137" s="30"/>
      <c r="N137" s="30"/>
      <c r="O137" s="30"/>
      <c r="P137" s="30"/>
      <c r="Q137" s="53">
        <f t="shared" si="18"/>
        <v>5703700</v>
      </c>
      <c r="R137" s="53">
        <f t="shared" si="18"/>
        <v>1425000</v>
      </c>
      <c r="S137" s="53">
        <f>S138</f>
        <v>4278700</v>
      </c>
    </row>
    <row r="138" spans="1:19" s="34" customFormat="1" ht="36" customHeight="1">
      <c r="A138" s="30"/>
      <c r="B138" s="29" t="s">
        <v>283</v>
      </c>
      <c r="C138" s="29" t="s">
        <v>283</v>
      </c>
      <c r="D138" s="33"/>
      <c r="E138" s="33"/>
      <c r="F138" s="265" t="s">
        <v>392</v>
      </c>
      <c r="G138" s="266" t="s">
        <v>281</v>
      </c>
      <c r="H138" s="266" t="s">
        <v>110</v>
      </c>
      <c r="I138" s="267" t="s">
        <v>110</v>
      </c>
      <c r="J138" s="30"/>
      <c r="K138" s="30"/>
      <c r="L138" s="30"/>
      <c r="M138" s="30"/>
      <c r="N138" s="30"/>
      <c r="O138" s="30"/>
      <c r="P138" s="30"/>
      <c r="Q138" s="53">
        <v>5703700</v>
      </c>
      <c r="R138" s="49">
        <v>1425000</v>
      </c>
      <c r="S138" s="53">
        <f>Q138-R138</f>
        <v>4278700</v>
      </c>
    </row>
    <row r="139" spans="1:19" s="34" customFormat="1" ht="27.75" customHeight="1">
      <c r="A139" s="30"/>
      <c r="B139" s="31" t="s">
        <v>166</v>
      </c>
      <c r="C139" s="29"/>
      <c r="D139" s="33"/>
      <c r="E139" s="33"/>
      <c r="F139" s="268" t="s">
        <v>165</v>
      </c>
      <c r="G139" s="269"/>
      <c r="H139" s="269"/>
      <c r="I139" s="270"/>
      <c r="J139" s="27"/>
      <c r="K139" s="27"/>
      <c r="L139" s="27"/>
      <c r="M139" s="27"/>
      <c r="N139" s="27"/>
      <c r="O139" s="27"/>
      <c r="P139" s="27"/>
      <c r="Q139" s="40">
        <f aca="true" t="shared" si="19" ref="Q139:S141">Q140</f>
        <v>1918000</v>
      </c>
      <c r="R139" s="40">
        <f t="shared" si="19"/>
        <v>0</v>
      </c>
      <c r="S139" s="40">
        <f t="shared" si="19"/>
        <v>1918000</v>
      </c>
    </row>
    <row r="140" spans="1:19" s="34" customFormat="1" ht="24.75" customHeight="1">
      <c r="A140" s="30"/>
      <c r="B140" s="29" t="s">
        <v>102</v>
      </c>
      <c r="C140" s="29"/>
      <c r="D140" s="33"/>
      <c r="E140" s="33"/>
      <c r="F140" s="268" t="s">
        <v>164</v>
      </c>
      <c r="G140" s="269"/>
      <c r="H140" s="269"/>
      <c r="I140" s="270"/>
      <c r="J140" s="30"/>
      <c r="K140" s="30"/>
      <c r="L140" s="30"/>
      <c r="M140" s="30"/>
      <c r="N140" s="30"/>
      <c r="O140" s="30"/>
      <c r="P140" s="30"/>
      <c r="Q140" s="53">
        <f t="shared" si="19"/>
        <v>1918000</v>
      </c>
      <c r="R140" s="53">
        <f t="shared" si="19"/>
        <v>0</v>
      </c>
      <c r="S140" s="53">
        <f t="shared" si="19"/>
        <v>1918000</v>
      </c>
    </row>
    <row r="141" spans="1:19" s="34" customFormat="1" ht="15" customHeight="1">
      <c r="A141" s="30"/>
      <c r="B141" s="29" t="s">
        <v>322</v>
      </c>
      <c r="C141" s="29"/>
      <c r="D141" s="33"/>
      <c r="E141" s="33"/>
      <c r="F141" s="265" t="s">
        <v>347</v>
      </c>
      <c r="G141" s="266"/>
      <c r="H141" s="266"/>
      <c r="I141" s="267"/>
      <c r="J141" s="30"/>
      <c r="K141" s="30"/>
      <c r="L141" s="30"/>
      <c r="M141" s="30"/>
      <c r="N141" s="30"/>
      <c r="O141" s="30"/>
      <c r="P141" s="30"/>
      <c r="Q141" s="53">
        <f t="shared" si="19"/>
        <v>1918000</v>
      </c>
      <c r="R141" s="53">
        <f t="shared" si="19"/>
        <v>0</v>
      </c>
      <c r="S141" s="53">
        <f t="shared" si="19"/>
        <v>1918000</v>
      </c>
    </row>
    <row r="142" spans="1:19" s="34" customFormat="1" ht="25.5" customHeight="1">
      <c r="A142" s="30"/>
      <c r="B142" s="273" t="s">
        <v>462</v>
      </c>
      <c r="C142" s="273"/>
      <c r="D142" s="33"/>
      <c r="E142" s="33"/>
      <c r="F142" s="265" t="s">
        <v>303</v>
      </c>
      <c r="G142" s="266"/>
      <c r="H142" s="266"/>
      <c r="I142" s="267"/>
      <c r="J142" s="30"/>
      <c r="K142" s="30"/>
      <c r="L142" s="30"/>
      <c r="M142" s="30"/>
      <c r="N142" s="30"/>
      <c r="O142" s="30"/>
      <c r="P142" s="30"/>
      <c r="Q142" s="53">
        <v>1918000</v>
      </c>
      <c r="R142" s="49">
        <v>0</v>
      </c>
      <c r="S142" s="53">
        <f>Q142-R142</f>
        <v>1918000</v>
      </c>
    </row>
    <row r="143" spans="1:19" s="34" customFormat="1" ht="33.75">
      <c r="A143" s="30"/>
      <c r="B143" s="31" t="s">
        <v>117</v>
      </c>
      <c r="C143" s="27"/>
      <c r="D143" s="28"/>
      <c r="E143" s="28"/>
      <c r="F143" s="268" t="s">
        <v>163</v>
      </c>
      <c r="G143" s="269" t="s">
        <v>111</v>
      </c>
      <c r="H143" s="269" t="s">
        <v>110</v>
      </c>
      <c r="I143" s="270" t="s">
        <v>110</v>
      </c>
      <c r="J143" s="27"/>
      <c r="K143" s="27"/>
      <c r="L143" s="27"/>
      <c r="M143" s="27"/>
      <c r="N143" s="27"/>
      <c r="O143" s="27"/>
      <c r="P143" s="27"/>
      <c r="Q143" s="40">
        <f aca="true" t="shared" si="20" ref="Q143:S145">Q144</f>
        <v>630000</v>
      </c>
      <c r="R143" s="50">
        <f t="shared" si="20"/>
        <v>0</v>
      </c>
      <c r="S143" s="40">
        <f t="shared" si="20"/>
        <v>630000</v>
      </c>
    </row>
    <row r="144" spans="1:19" s="34" customFormat="1" ht="45">
      <c r="A144" s="30"/>
      <c r="B144" s="31" t="s">
        <v>116</v>
      </c>
      <c r="C144" s="27"/>
      <c r="D144" s="28"/>
      <c r="E144" s="28"/>
      <c r="F144" s="268" t="s">
        <v>162</v>
      </c>
      <c r="G144" s="269" t="s">
        <v>111</v>
      </c>
      <c r="H144" s="269" t="s">
        <v>110</v>
      </c>
      <c r="I144" s="270" t="s">
        <v>110</v>
      </c>
      <c r="J144" s="27"/>
      <c r="K144" s="27"/>
      <c r="L144" s="27"/>
      <c r="M144" s="27"/>
      <c r="N144" s="27"/>
      <c r="O144" s="27"/>
      <c r="P144" s="27"/>
      <c r="Q144" s="40">
        <f t="shared" si="20"/>
        <v>630000</v>
      </c>
      <c r="R144" s="50">
        <f t="shared" si="20"/>
        <v>0</v>
      </c>
      <c r="S144" s="40">
        <f t="shared" si="20"/>
        <v>630000</v>
      </c>
    </row>
    <row r="145" spans="1:19" s="34" customFormat="1" ht="92.25" customHeight="1">
      <c r="A145" s="30"/>
      <c r="B145" s="31" t="s">
        <v>161</v>
      </c>
      <c r="C145" s="27"/>
      <c r="D145" s="28"/>
      <c r="E145" s="28"/>
      <c r="F145" s="268" t="s">
        <v>160</v>
      </c>
      <c r="G145" s="269" t="s">
        <v>111</v>
      </c>
      <c r="H145" s="269" t="s">
        <v>110</v>
      </c>
      <c r="I145" s="270" t="s">
        <v>110</v>
      </c>
      <c r="J145" s="27"/>
      <c r="K145" s="27"/>
      <c r="L145" s="27"/>
      <c r="M145" s="27"/>
      <c r="N145" s="27"/>
      <c r="O145" s="27"/>
      <c r="P145" s="27"/>
      <c r="Q145" s="40">
        <f t="shared" si="20"/>
        <v>630000</v>
      </c>
      <c r="R145" s="50">
        <f t="shared" si="20"/>
        <v>0</v>
      </c>
      <c r="S145" s="40">
        <f t="shared" si="20"/>
        <v>630000</v>
      </c>
    </row>
    <row r="146" spans="1:19" s="34" customFormat="1" ht="22.5">
      <c r="A146" s="30"/>
      <c r="B146" s="29" t="s">
        <v>102</v>
      </c>
      <c r="C146" s="30"/>
      <c r="D146" s="33"/>
      <c r="E146" s="33"/>
      <c r="F146" s="265" t="s">
        <v>159</v>
      </c>
      <c r="G146" s="266" t="s">
        <v>111</v>
      </c>
      <c r="H146" s="266" t="s">
        <v>110</v>
      </c>
      <c r="I146" s="267" t="s">
        <v>110</v>
      </c>
      <c r="J146" s="30"/>
      <c r="K146" s="30"/>
      <c r="L146" s="30"/>
      <c r="M146" s="30"/>
      <c r="N146" s="30"/>
      <c r="O146" s="30"/>
      <c r="P146" s="30"/>
      <c r="Q146" s="53">
        <f>Q147</f>
        <v>630000</v>
      </c>
      <c r="R146" s="49">
        <f>SUM(R148)</f>
        <v>0</v>
      </c>
      <c r="S146" s="53">
        <f>Q146-R146</f>
        <v>630000</v>
      </c>
    </row>
    <row r="147" spans="1:19" s="34" customFormat="1" ht="12.75">
      <c r="A147" s="30"/>
      <c r="B147" s="64" t="s">
        <v>328</v>
      </c>
      <c r="C147" s="62"/>
      <c r="D147" s="33"/>
      <c r="E147" s="33"/>
      <c r="F147" s="265" t="s">
        <v>374</v>
      </c>
      <c r="G147" s="266" t="s">
        <v>281</v>
      </c>
      <c r="H147" s="266" t="s">
        <v>110</v>
      </c>
      <c r="I147" s="267" t="s">
        <v>110</v>
      </c>
      <c r="J147" s="30"/>
      <c r="K147" s="30"/>
      <c r="L147" s="30"/>
      <c r="M147" s="30"/>
      <c r="N147" s="30"/>
      <c r="O147" s="30"/>
      <c r="P147" s="30"/>
      <c r="Q147" s="53">
        <f>Q148</f>
        <v>630000</v>
      </c>
      <c r="R147" s="49">
        <f>R148</f>
        <v>0</v>
      </c>
      <c r="S147" s="53">
        <f>S148</f>
        <v>630000</v>
      </c>
    </row>
    <row r="148" spans="1:19" s="34" customFormat="1" ht="24.75" customHeight="1">
      <c r="A148" s="30"/>
      <c r="B148" s="275" t="s">
        <v>463</v>
      </c>
      <c r="C148" s="276"/>
      <c r="D148" s="33"/>
      <c r="E148" s="33"/>
      <c r="F148" s="265" t="s">
        <v>304</v>
      </c>
      <c r="G148" s="266" t="s">
        <v>281</v>
      </c>
      <c r="H148" s="266" t="s">
        <v>110</v>
      </c>
      <c r="I148" s="267" t="s">
        <v>110</v>
      </c>
      <c r="J148" s="30"/>
      <c r="K148" s="30"/>
      <c r="L148" s="30"/>
      <c r="M148" s="30"/>
      <c r="N148" s="30"/>
      <c r="O148" s="30"/>
      <c r="P148" s="30"/>
      <c r="Q148" s="53">
        <v>630000</v>
      </c>
      <c r="R148" s="49">
        <v>0</v>
      </c>
      <c r="S148" s="53">
        <f>Q148-R148</f>
        <v>630000</v>
      </c>
    </row>
    <row r="149" spans="1:19" s="34" customFormat="1" ht="12.75">
      <c r="A149" s="27"/>
      <c r="B149" s="31" t="s">
        <v>63</v>
      </c>
      <c r="C149" s="27"/>
      <c r="D149" s="28"/>
      <c r="E149" s="28"/>
      <c r="F149" s="268" t="s">
        <v>158</v>
      </c>
      <c r="G149" s="269" t="s">
        <v>111</v>
      </c>
      <c r="H149" s="269" t="s">
        <v>110</v>
      </c>
      <c r="I149" s="270" t="s">
        <v>110</v>
      </c>
      <c r="J149" s="27"/>
      <c r="K149" s="27"/>
      <c r="L149" s="27"/>
      <c r="M149" s="27"/>
      <c r="N149" s="27"/>
      <c r="O149" s="27"/>
      <c r="P149" s="27"/>
      <c r="Q149" s="40">
        <f>Q150</f>
        <v>1234600</v>
      </c>
      <c r="R149" s="40">
        <f>R150</f>
        <v>147915.72</v>
      </c>
      <c r="S149" s="40">
        <f>S150</f>
        <v>211256.1</v>
      </c>
    </row>
    <row r="150" spans="1:19" s="34" customFormat="1" ht="12.75">
      <c r="A150" s="27"/>
      <c r="B150" s="31" t="s">
        <v>63</v>
      </c>
      <c r="C150" s="27"/>
      <c r="D150" s="28"/>
      <c r="E150" s="28"/>
      <c r="F150" s="268" t="s">
        <v>157</v>
      </c>
      <c r="G150" s="269" t="s">
        <v>111</v>
      </c>
      <c r="H150" s="269" t="s">
        <v>110</v>
      </c>
      <c r="I150" s="270" t="s">
        <v>110</v>
      </c>
      <c r="J150" s="27"/>
      <c r="K150" s="27"/>
      <c r="L150" s="27"/>
      <c r="M150" s="27"/>
      <c r="N150" s="27"/>
      <c r="O150" s="27"/>
      <c r="P150" s="27"/>
      <c r="Q150" s="40">
        <f>Q151+Q157+Q165+Q171+Q180</f>
        <v>1234600</v>
      </c>
      <c r="R150" s="50">
        <f>R151+R157+R165+R171+R180</f>
        <v>147915.72</v>
      </c>
      <c r="S150" s="40">
        <f>S151</f>
        <v>211256.1</v>
      </c>
    </row>
    <row r="151" spans="1:19" s="34" customFormat="1" ht="12.75">
      <c r="A151" s="27"/>
      <c r="B151" s="31" t="s">
        <v>156</v>
      </c>
      <c r="C151" s="27"/>
      <c r="D151" s="28"/>
      <c r="E151" s="28"/>
      <c r="F151" s="268" t="s">
        <v>155</v>
      </c>
      <c r="G151" s="269" t="s">
        <v>111</v>
      </c>
      <c r="H151" s="269" t="s">
        <v>110</v>
      </c>
      <c r="I151" s="270" t="s">
        <v>110</v>
      </c>
      <c r="J151" s="27"/>
      <c r="K151" s="27"/>
      <c r="L151" s="27"/>
      <c r="M151" s="27"/>
      <c r="N151" s="27"/>
      <c r="O151" s="27"/>
      <c r="P151" s="27"/>
      <c r="Q151" s="40">
        <f aca="true" t="shared" si="21" ref="Q151:R153">Q152</f>
        <v>313000</v>
      </c>
      <c r="R151" s="50">
        <f t="shared" si="21"/>
        <v>101743.9</v>
      </c>
      <c r="S151" s="40">
        <f>S152</f>
        <v>211256.1</v>
      </c>
    </row>
    <row r="152" spans="1:19" s="34" customFormat="1" ht="22.5">
      <c r="A152" s="30"/>
      <c r="B152" s="29" t="s">
        <v>102</v>
      </c>
      <c r="C152" s="30"/>
      <c r="D152" s="33" t="s">
        <v>126</v>
      </c>
      <c r="E152" s="33"/>
      <c r="F152" s="265" t="s">
        <v>154</v>
      </c>
      <c r="G152" s="266" t="s">
        <v>111</v>
      </c>
      <c r="H152" s="266" t="s">
        <v>110</v>
      </c>
      <c r="I152" s="267" t="s">
        <v>110</v>
      </c>
      <c r="J152" s="30"/>
      <c r="K152" s="30"/>
      <c r="L152" s="30"/>
      <c r="M152" s="30"/>
      <c r="N152" s="30"/>
      <c r="O152" s="30"/>
      <c r="P152" s="30"/>
      <c r="Q152" s="53">
        <f t="shared" si="21"/>
        <v>313000</v>
      </c>
      <c r="R152" s="49">
        <f t="shared" si="21"/>
        <v>101743.9</v>
      </c>
      <c r="S152" s="53">
        <f>S153</f>
        <v>211256.1</v>
      </c>
    </row>
    <row r="153" spans="1:19" s="34" customFormat="1" ht="17.25" customHeight="1">
      <c r="A153" s="30"/>
      <c r="B153" s="64" t="s">
        <v>322</v>
      </c>
      <c r="C153" s="62"/>
      <c r="D153" s="33"/>
      <c r="E153" s="33"/>
      <c r="F153" s="265" t="s">
        <v>348</v>
      </c>
      <c r="G153" s="266" t="s">
        <v>111</v>
      </c>
      <c r="H153" s="266" t="s">
        <v>110</v>
      </c>
      <c r="I153" s="267" t="s">
        <v>110</v>
      </c>
      <c r="J153" s="30"/>
      <c r="K153" s="30"/>
      <c r="L153" s="30"/>
      <c r="M153" s="30"/>
      <c r="N153" s="30"/>
      <c r="O153" s="30"/>
      <c r="P153" s="30"/>
      <c r="Q153" s="53">
        <f t="shared" si="21"/>
        <v>313000</v>
      </c>
      <c r="R153" s="49">
        <f t="shared" si="21"/>
        <v>101743.9</v>
      </c>
      <c r="S153" s="53">
        <f>S154</f>
        <v>211256.1</v>
      </c>
    </row>
    <row r="154" spans="1:19" s="34" customFormat="1" ht="12.75">
      <c r="A154" s="30"/>
      <c r="B154" s="65" t="s">
        <v>326</v>
      </c>
      <c r="C154" s="30"/>
      <c r="D154" s="33"/>
      <c r="E154" s="33"/>
      <c r="F154" s="265" t="s">
        <v>375</v>
      </c>
      <c r="G154" s="266" t="s">
        <v>281</v>
      </c>
      <c r="H154" s="266" t="s">
        <v>110</v>
      </c>
      <c r="I154" s="267" t="s">
        <v>110</v>
      </c>
      <c r="J154" s="30"/>
      <c r="K154" s="30"/>
      <c r="L154" s="30"/>
      <c r="M154" s="30"/>
      <c r="N154" s="30"/>
      <c r="O154" s="30"/>
      <c r="P154" s="30"/>
      <c r="Q154" s="53">
        <f>Q155+Q156</f>
        <v>313000</v>
      </c>
      <c r="R154" s="49">
        <f>R155+R156</f>
        <v>101743.9</v>
      </c>
      <c r="S154" s="53">
        <f>S155</f>
        <v>211256.1</v>
      </c>
    </row>
    <row r="155" spans="1:19" s="34" customFormat="1" ht="12.75">
      <c r="A155" s="30"/>
      <c r="B155" s="273" t="s">
        <v>95</v>
      </c>
      <c r="C155" s="273"/>
      <c r="D155" s="33"/>
      <c r="E155" s="33"/>
      <c r="F155" s="265" t="s">
        <v>305</v>
      </c>
      <c r="G155" s="266" t="s">
        <v>281</v>
      </c>
      <c r="H155" s="266" t="s">
        <v>110</v>
      </c>
      <c r="I155" s="267" t="s">
        <v>110</v>
      </c>
      <c r="J155" s="30"/>
      <c r="K155" s="30"/>
      <c r="L155" s="30"/>
      <c r="M155" s="30"/>
      <c r="N155" s="30"/>
      <c r="O155" s="30"/>
      <c r="P155" s="30"/>
      <c r="Q155" s="53">
        <v>313000</v>
      </c>
      <c r="R155" s="49">
        <v>101743.9</v>
      </c>
      <c r="S155" s="53">
        <f>Q155-R155</f>
        <v>211256.1</v>
      </c>
    </row>
    <row r="156" spans="1:19" s="34" customFormat="1" ht="12.75" customHeight="1">
      <c r="A156" s="30"/>
      <c r="B156" s="273" t="s">
        <v>462</v>
      </c>
      <c r="C156" s="273"/>
      <c r="D156" s="33"/>
      <c r="E156" s="33"/>
      <c r="F156" s="265" t="s">
        <v>306</v>
      </c>
      <c r="G156" s="266"/>
      <c r="H156" s="266"/>
      <c r="I156" s="267"/>
      <c r="J156" s="30"/>
      <c r="K156" s="30"/>
      <c r="L156" s="30"/>
      <c r="M156" s="30"/>
      <c r="N156" s="30"/>
      <c r="O156" s="30"/>
      <c r="P156" s="30"/>
      <c r="Q156" s="53">
        <v>0</v>
      </c>
      <c r="R156" s="49">
        <v>0</v>
      </c>
      <c r="S156" s="53">
        <f>Q156-R156</f>
        <v>0</v>
      </c>
    </row>
    <row r="157" spans="1:19" s="34" customFormat="1" ht="39" customHeight="1">
      <c r="A157" s="27"/>
      <c r="B157" s="75" t="s">
        <v>464</v>
      </c>
      <c r="C157" s="27"/>
      <c r="D157" s="28" t="s">
        <v>126</v>
      </c>
      <c r="E157" s="28"/>
      <c r="F157" s="268" t="s">
        <v>153</v>
      </c>
      <c r="G157" s="269" t="s">
        <v>111</v>
      </c>
      <c r="H157" s="269" t="s">
        <v>110</v>
      </c>
      <c r="I157" s="270" t="s">
        <v>110</v>
      </c>
      <c r="J157" s="27"/>
      <c r="K157" s="27"/>
      <c r="L157" s="27"/>
      <c r="M157" s="27"/>
      <c r="N157" s="27"/>
      <c r="O157" s="27"/>
      <c r="P157" s="27"/>
      <c r="Q157" s="40">
        <f>Q158</f>
        <v>6200</v>
      </c>
      <c r="R157" s="50">
        <f>R158</f>
        <v>6171.82</v>
      </c>
      <c r="S157" s="40">
        <f>S158</f>
        <v>28.18000000000029</v>
      </c>
    </row>
    <row r="158" spans="1:19" s="34" customFormat="1" ht="26.25" customHeight="1">
      <c r="A158" s="30"/>
      <c r="B158" s="29" t="s">
        <v>102</v>
      </c>
      <c r="C158" s="30"/>
      <c r="D158" s="33" t="s">
        <v>126</v>
      </c>
      <c r="E158" s="33"/>
      <c r="F158" s="265" t="s">
        <v>152</v>
      </c>
      <c r="G158" s="266" t="s">
        <v>111</v>
      </c>
      <c r="H158" s="266" t="s">
        <v>110</v>
      </c>
      <c r="I158" s="267" t="s">
        <v>110</v>
      </c>
      <c r="J158" s="30"/>
      <c r="K158" s="30"/>
      <c r="L158" s="30"/>
      <c r="M158" s="30"/>
      <c r="N158" s="30"/>
      <c r="O158" s="30"/>
      <c r="P158" s="30"/>
      <c r="Q158" s="53">
        <f>Q159+Q163</f>
        <v>6200</v>
      </c>
      <c r="R158" s="49">
        <f>R159+R163</f>
        <v>6171.82</v>
      </c>
      <c r="S158" s="53">
        <f>S159+S163</f>
        <v>28.18000000000029</v>
      </c>
    </row>
    <row r="159" spans="1:19" s="34" customFormat="1" ht="12.75">
      <c r="A159" s="30"/>
      <c r="B159" s="29" t="s">
        <v>322</v>
      </c>
      <c r="C159" s="30"/>
      <c r="D159" s="33"/>
      <c r="E159" s="33"/>
      <c r="F159" s="265" t="s">
        <v>349</v>
      </c>
      <c r="G159" s="266" t="s">
        <v>111</v>
      </c>
      <c r="H159" s="266" t="s">
        <v>110</v>
      </c>
      <c r="I159" s="267" t="s">
        <v>110</v>
      </c>
      <c r="J159" s="30"/>
      <c r="K159" s="30"/>
      <c r="L159" s="30"/>
      <c r="M159" s="30"/>
      <c r="N159" s="30"/>
      <c r="O159" s="30"/>
      <c r="P159" s="30"/>
      <c r="Q159" s="53">
        <f>Q160</f>
        <v>6200</v>
      </c>
      <c r="R159" s="49">
        <f>R160</f>
        <v>6171.82</v>
      </c>
      <c r="S159" s="53">
        <f>S160</f>
        <v>28.18000000000029</v>
      </c>
    </row>
    <row r="160" spans="1:19" s="34" customFormat="1" ht="15" customHeight="1">
      <c r="A160" s="30"/>
      <c r="B160" s="65" t="s">
        <v>326</v>
      </c>
      <c r="C160" s="30"/>
      <c r="D160" s="33"/>
      <c r="E160" s="33"/>
      <c r="F160" s="265" t="s">
        <v>377</v>
      </c>
      <c r="G160" s="266" t="s">
        <v>281</v>
      </c>
      <c r="H160" s="266" t="s">
        <v>110</v>
      </c>
      <c r="I160" s="267" t="s">
        <v>110</v>
      </c>
      <c r="J160" s="30"/>
      <c r="K160" s="30"/>
      <c r="L160" s="30"/>
      <c r="M160" s="30"/>
      <c r="N160" s="30"/>
      <c r="O160" s="30"/>
      <c r="P160" s="30"/>
      <c r="Q160" s="53">
        <f>Q161+Q162</f>
        <v>6200</v>
      </c>
      <c r="R160" s="49">
        <f>R161+R162</f>
        <v>6171.82</v>
      </c>
      <c r="S160" s="53">
        <f>S161</f>
        <v>28.18000000000029</v>
      </c>
    </row>
    <row r="161" spans="1:19" s="34" customFormat="1" ht="23.25" customHeight="1">
      <c r="A161" s="30"/>
      <c r="B161" s="273" t="s">
        <v>462</v>
      </c>
      <c r="C161" s="273"/>
      <c r="D161" s="33"/>
      <c r="E161" s="33"/>
      <c r="F161" s="265" t="s">
        <v>307</v>
      </c>
      <c r="G161" s="266"/>
      <c r="H161" s="266"/>
      <c r="I161" s="267"/>
      <c r="J161" s="30"/>
      <c r="K161" s="30"/>
      <c r="L161" s="30"/>
      <c r="M161" s="30"/>
      <c r="N161" s="30"/>
      <c r="O161" s="30"/>
      <c r="P161" s="30"/>
      <c r="Q161" s="53">
        <v>6200</v>
      </c>
      <c r="R161" s="49">
        <v>6171.82</v>
      </c>
      <c r="S161" s="53">
        <f>Q161-R161</f>
        <v>28.18000000000029</v>
      </c>
    </row>
    <row r="162" spans="1:19" s="34" customFormat="1" ht="12.75">
      <c r="A162" s="30"/>
      <c r="B162" s="273" t="s">
        <v>57</v>
      </c>
      <c r="C162" s="273"/>
      <c r="D162" s="33"/>
      <c r="E162" s="33"/>
      <c r="F162" s="265" t="s">
        <v>360</v>
      </c>
      <c r="G162" s="266"/>
      <c r="H162" s="266"/>
      <c r="I162" s="267"/>
      <c r="J162" s="30"/>
      <c r="K162" s="30"/>
      <c r="L162" s="30"/>
      <c r="M162" s="30"/>
      <c r="N162" s="30"/>
      <c r="O162" s="30"/>
      <c r="P162" s="30"/>
      <c r="Q162" s="53">
        <v>0</v>
      </c>
      <c r="R162" s="49">
        <v>0</v>
      </c>
      <c r="S162" s="53">
        <f>Q162-R162</f>
        <v>0</v>
      </c>
    </row>
    <row r="163" spans="1:19" s="34" customFormat="1" ht="12.75">
      <c r="A163" s="30"/>
      <c r="B163" s="29" t="s">
        <v>328</v>
      </c>
      <c r="C163" s="65"/>
      <c r="D163" s="33"/>
      <c r="E163" s="33"/>
      <c r="F163" s="265" t="s">
        <v>361</v>
      </c>
      <c r="G163" s="266"/>
      <c r="H163" s="266"/>
      <c r="I163" s="267"/>
      <c r="J163" s="30"/>
      <c r="K163" s="30"/>
      <c r="L163" s="30"/>
      <c r="M163" s="30"/>
      <c r="N163" s="30"/>
      <c r="O163" s="30"/>
      <c r="P163" s="30"/>
      <c r="Q163" s="53">
        <f>Q164</f>
        <v>0</v>
      </c>
      <c r="R163" s="49">
        <f>R164</f>
        <v>0</v>
      </c>
      <c r="S163" s="53">
        <f>S164</f>
        <v>0</v>
      </c>
    </row>
    <row r="164" spans="1:19" s="34" customFormat="1" ht="21.75" customHeight="1">
      <c r="A164" s="30"/>
      <c r="B164" s="273" t="s">
        <v>461</v>
      </c>
      <c r="C164" s="273"/>
      <c r="D164" s="33"/>
      <c r="E164" s="33"/>
      <c r="F164" s="265" t="s">
        <v>362</v>
      </c>
      <c r="G164" s="266"/>
      <c r="H164" s="266"/>
      <c r="I164" s="267"/>
      <c r="J164" s="30"/>
      <c r="K164" s="30"/>
      <c r="L164" s="30"/>
      <c r="M164" s="30"/>
      <c r="N164" s="30"/>
      <c r="O164" s="30"/>
      <c r="P164" s="30"/>
      <c r="Q164" s="53">
        <v>0</v>
      </c>
      <c r="R164" s="49">
        <v>0</v>
      </c>
      <c r="S164" s="53">
        <f>Q164-R164</f>
        <v>0</v>
      </c>
    </row>
    <row r="165" spans="1:19" s="34" customFormat="1" ht="12.75">
      <c r="A165" s="27"/>
      <c r="B165" s="31" t="s">
        <v>151</v>
      </c>
      <c r="C165" s="27"/>
      <c r="D165" s="28"/>
      <c r="E165" s="28"/>
      <c r="F165" s="268" t="s">
        <v>150</v>
      </c>
      <c r="G165" s="269"/>
      <c r="H165" s="269"/>
      <c r="I165" s="270"/>
      <c r="J165" s="27"/>
      <c r="K165" s="27"/>
      <c r="L165" s="27"/>
      <c r="M165" s="27"/>
      <c r="N165" s="27"/>
      <c r="O165" s="27"/>
      <c r="P165" s="27"/>
      <c r="Q165" s="40">
        <f>Q166</f>
        <v>155400</v>
      </c>
      <c r="R165" s="50">
        <f>R166</f>
        <v>0</v>
      </c>
      <c r="S165" s="40">
        <f>S166</f>
        <v>155400</v>
      </c>
    </row>
    <row r="166" spans="1:19" s="34" customFormat="1" ht="22.5">
      <c r="A166" s="30"/>
      <c r="B166" s="29" t="s">
        <v>102</v>
      </c>
      <c r="C166" s="30"/>
      <c r="D166" s="33"/>
      <c r="E166" s="33"/>
      <c r="F166" s="265" t="s">
        <v>149</v>
      </c>
      <c r="G166" s="266" t="s">
        <v>111</v>
      </c>
      <c r="H166" s="266" t="s">
        <v>110</v>
      </c>
      <c r="I166" s="267" t="s">
        <v>110</v>
      </c>
      <c r="J166" s="30"/>
      <c r="K166" s="30"/>
      <c r="L166" s="30"/>
      <c r="M166" s="30"/>
      <c r="N166" s="30"/>
      <c r="O166" s="30"/>
      <c r="P166" s="30"/>
      <c r="Q166" s="53">
        <f>Q167+Q169</f>
        <v>155400</v>
      </c>
      <c r="R166" s="49">
        <f>R167+R169</f>
        <v>0</v>
      </c>
      <c r="S166" s="53">
        <f>S167+S169</f>
        <v>155400</v>
      </c>
    </row>
    <row r="167" spans="1:19" s="34" customFormat="1" ht="12.75">
      <c r="A167" s="30"/>
      <c r="B167" s="65" t="s">
        <v>326</v>
      </c>
      <c r="C167" s="30"/>
      <c r="D167" s="33"/>
      <c r="E167" s="33"/>
      <c r="F167" s="265" t="s">
        <v>378</v>
      </c>
      <c r="G167" s="266" t="s">
        <v>281</v>
      </c>
      <c r="H167" s="266" t="s">
        <v>110</v>
      </c>
      <c r="I167" s="267" t="s">
        <v>110</v>
      </c>
      <c r="J167" s="30"/>
      <c r="K167" s="30"/>
      <c r="L167" s="30"/>
      <c r="M167" s="30"/>
      <c r="N167" s="30"/>
      <c r="O167" s="30"/>
      <c r="P167" s="30"/>
      <c r="Q167" s="53">
        <f>Q168</f>
        <v>85400</v>
      </c>
      <c r="R167" s="49">
        <f>R168</f>
        <v>0</v>
      </c>
      <c r="S167" s="53">
        <f>S168</f>
        <v>85400</v>
      </c>
    </row>
    <row r="168" spans="1:19" s="34" customFormat="1" ht="21.75" customHeight="1">
      <c r="A168" s="30"/>
      <c r="B168" s="273" t="s">
        <v>462</v>
      </c>
      <c r="C168" s="273"/>
      <c r="D168" s="33"/>
      <c r="E168" s="33"/>
      <c r="F168" s="265" t="s">
        <v>308</v>
      </c>
      <c r="G168" s="266" t="s">
        <v>281</v>
      </c>
      <c r="H168" s="266" t="s">
        <v>110</v>
      </c>
      <c r="I168" s="267" t="s">
        <v>110</v>
      </c>
      <c r="J168" s="30"/>
      <c r="K168" s="30"/>
      <c r="L168" s="30"/>
      <c r="M168" s="30"/>
      <c r="N168" s="30"/>
      <c r="O168" s="30"/>
      <c r="P168" s="30"/>
      <c r="Q168" s="53">
        <v>85400</v>
      </c>
      <c r="R168" s="49">
        <v>0</v>
      </c>
      <c r="S168" s="53">
        <f>Q168-R168</f>
        <v>85400</v>
      </c>
    </row>
    <row r="169" spans="1:19" s="34" customFormat="1" ht="12.75">
      <c r="A169" s="30"/>
      <c r="B169" s="29" t="s">
        <v>328</v>
      </c>
      <c r="C169" s="65"/>
      <c r="D169" s="33"/>
      <c r="E169" s="33"/>
      <c r="F169" s="265" t="s">
        <v>376</v>
      </c>
      <c r="G169" s="266" t="s">
        <v>282</v>
      </c>
      <c r="H169" s="266" t="s">
        <v>110</v>
      </c>
      <c r="I169" s="267" t="s">
        <v>110</v>
      </c>
      <c r="J169" s="30"/>
      <c r="K169" s="30"/>
      <c r="L169" s="30"/>
      <c r="M169" s="30"/>
      <c r="N169" s="30"/>
      <c r="O169" s="30"/>
      <c r="P169" s="30"/>
      <c r="Q169" s="53">
        <f>Q170</f>
        <v>70000</v>
      </c>
      <c r="R169" s="49">
        <f>R170</f>
        <v>0</v>
      </c>
      <c r="S169" s="53">
        <f>S170</f>
        <v>70000</v>
      </c>
    </row>
    <row r="170" spans="1:19" s="34" customFormat="1" ht="24.75" customHeight="1">
      <c r="A170" s="30"/>
      <c r="B170" s="273" t="s">
        <v>461</v>
      </c>
      <c r="C170" s="273"/>
      <c r="D170" s="33"/>
      <c r="E170" s="33"/>
      <c r="F170" s="265" t="s">
        <v>350</v>
      </c>
      <c r="G170" s="266" t="s">
        <v>282</v>
      </c>
      <c r="H170" s="266" t="s">
        <v>110</v>
      </c>
      <c r="I170" s="267" t="s">
        <v>110</v>
      </c>
      <c r="J170" s="30"/>
      <c r="K170" s="30"/>
      <c r="L170" s="30"/>
      <c r="M170" s="30"/>
      <c r="N170" s="30"/>
      <c r="O170" s="30"/>
      <c r="P170" s="30"/>
      <c r="Q170" s="53">
        <v>70000</v>
      </c>
      <c r="R170" s="49">
        <v>0</v>
      </c>
      <c r="S170" s="53">
        <f>Q170-R170</f>
        <v>70000</v>
      </c>
    </row>
    <row r="171" spans="1:19" s="34" customFormat="1" ht="22.5">
      <c r="A171" s="27"/>
      <c r="B171" s="31" t="s">
        <v>148</v>
      </c>
      <c r="C171" s="27"/>
      <c r="D171" s="28"/>
      <c r="E171" s="28"/>
      <c r="F171" s="268" t="s">
        <v>147</v>
      </c>
      <c r="G171" s="269"/>
      <c r="H171" s="269"/>
      <c r="I171" s="270"/>
      <c r="J171" s="27"/>
      <c r="K171" s="27"/>
      <c r="L171" s="27"/>
      <c r="M171" s="27"/>
      <c r="N171" s="27"/>
      <c r="O171" s="27"/>
      <c r="P171" s="27"/>
      <c r="Q171" s="40">
        <f>Q172</f>
        <v>210000</v>
      </c>
      <c r="R171" s="50">
        <f>R172</f>
        <v>0</v>
      </c>
      <c r="S171" s="40">
        <f>Q171-R171</f>
        <v>210000</v>
      </c>
    </row>
    <row r="172" spans="1:19" s="34" customFormat="1" ht="22.5">
      <c r="A172" s="30"/>
      <c r="B172" s="29" t="s">
        <v>102</v>
      </c>
      <c r="C172" s="30"/>
      <c r="D172" s="33"/>
      <c r="E172" s="33"/>
      <c r="F172" s="265" t="s">
        <v>146</v>
      </c>
      <c r="G172" s="266" t="s">
        <v>111</v>
      </c>
      <c r="H172" s="266" t="s">
        <v>110</v>
      </c>
      <c r="I172" s="267" t="s">
        <v>110</v>
      </c>
      <c r="J172" s="30"/>
      <c r="K172" s="30"/>
      <c r="L172" s="30"/>
      <c r="M172" s="30"/>
      <c r="N172" s="30"/>
      <c r="O172" s="30"/>
      <c r="P172" s="30"/>
      <c r="Q172" s="53">
        <f>Q173+Q177</f>
        <v>210000</v>
      </c>
      <c r="R172" s="49">
        <f>R173+R177</f>
        <v>0</v>
      </c>
      <c r="S172" s="53">
        <f>S173+S177</f>
        <v>120000</v>
      </c>
    </row>
    <row r="173" spans="1:19" s="34" customFormat="1" ht="15.75" customHeight="1">
      <c r="A173" s="30"/>
      <c r="B173" s="29" t="s">
        <v>322</v>
      </c>
      <c r="C173" s="30"/>
      <c r="D173" s="33"/>
      <c r="E173" s="33"/>
      <c r="F173" s="265" t="s">
        <v>351</v>
      </c>
      <c r="G173" s="266" t="s">
        <v>111</v>
      </c>
      <c r="H173" s="266" t="s">
        <v>110</v>
      </c>
      <c r="I173" s="267" t="s">
        <v>110</v>
      </c>
      <c r="J173" s="30"/>
      <c r="K173" s="30"/>
      <c r="L173" s="30"/>
      <c r="M173" s="30"/>
      <c r="N173" s="30"/>
      <c r="O173" s="30"/>
      <c r="P173" s="30"/>
      <c r="Q173" s="53">
        <f>Q174</f>
        <v>50000</v>
      </c>
      <c r="R173" s="49">
        <f>R174</f>
        <v>0</v>
      </c>
      <c r="S173" s="53">
        <f>S174</f>
        <v>50000</v>
      </c>
    </row>
    <row r="174" spans="1:19" s="34" customFormat="1" ht="12.75">
      <c r="A174" s="30"/>
      <c r="B174" s="65" t="s">
        <v>326</v>
      </c>
      <c r="C174" s="30"/>
      <c r="D174" s="33"/>
      <c r="E174" s="33"/>
      <c r="F174" s="265" t="s">
        <v>433</v>
      </c>
      <c r="G174" s="266"/>
      <c r="H174" s="266"/>
      <c r="I174" s="267"/>
      <c r="J174" s="30"/>
      <c r="K174" s="30"/>
      <c r="L174" s="30"/>
      <c r="M174" s="30"/>
      <c r="N174" s="30"/>
      <c r="O174" s="30"/>
      <c r="P174" s="30"/>
      <c r="Q174" s="53">
        <f>Q175+Q176</f>
        <v>50000</v>
      </c>
      <c r="R174" s="49">
        <f>R175+R176</f>
        <v>0</v>
      </c>
      <c r="S174" s="53">
        <f>S175</f>
        <v>50000</v>
      </c>
    </row>
    <row r="175" spans="1:19" s="34" customFormat="1" ht="24" customHeight="1">
      <c r="A175" s="30"/>
      <c r="B175" s="271" t="s">
        <v>462</v>
      </c>
      <c r="C175" s="272"/>
      <c r="D175" s="33"/>
      <c r="E175" s="33"/>
      <c r="F175" s="265" t="s">
        <v>309</v>
      </c>
      <c r="G175" s="266"/>
      <c r="H175" s="266"/>
      <c r="I175" s="267"/>
      <c r="J175" s="30"/>
      <c r="K175" s="30"/>
      <c r="L175" s="30"/>
      <c r="M175" s="30"/>
      <c r="N175" s="30"/>
      <c r="O175" s="30"/>
      <c r="P175" s="30"/>
      <c r="Q175" s="53">
        <v>50000</v>
      </c>
      <c r="R175" s="49">
        <v>0</v>
      </c>
      <c r="S175" s="53">
        <f>Q175-R175</f>
        <v>50000</v>
      </c>
    </row>
    <row r="176" spans="1:19" s="34" customFormat="1" ht="12.75">
      <c r="A176" s="30"/>
      <c r="B176" s="271" t="s">
        <v>57</v>
      </c>
      <c r="C176" s="272"/>
      <c r="D176" s="33"/>
      <c r="E176" s="33"/>
      <c r="F176" s="265" t="s">
        <v>310</v>
      </c>
      <c r="G176" s="266"/>
      <c r="H176" s="266"/>
      <c r="I176" s="267"/>
      <c r="J176" s="30"/>
      <c r="K176" s="30"/>
      <c r="L176" s="30"/>
      <c r="M176" s="30"/>
      <c r="N176" s="30"/>
      <c r="O176" s="30"/>
      <c r="P176" s="30"/>
      <c r="Q176" s="53">
        <v>0</v>
      </c>
      <c r="R176" s="49">
        <v>0</v>
      </c>
      <c r="S176" s="53">
        <f>Q176-R176</f>
        <v>0</v>
      </c>
    </row>
    <row r="177" spans="1:19" s="34" customFormat="1" ht="12.75">
      <c r="A177" s="30"/>
      <c r="B177" s="29" t="s">
        <v>328</v>
      </c>
      <c r="C177" s="65"/>
      <c r="D177" s="33"/>
      <c r="E177" s="33"/>
      <c r="F177" s="265" t="s">
        <v>432</v>
      </c>
      <c r="G177" s="266" t="s">
        <v>284</v>
      </c>
      <c r="H177" s="266" t="s">
        <v>110</v>
      </c>
      <c r="I177" s="267" t="s">
        <v>110</v>
      </c>
      <c r="J177" s="30"/>
      <c r="K177" s="30"/>
      <c r="L177" s="30"/>
      <c r="M177" s="30"/>
      <c r="N177" s="30"/>
      <c r="O177" s="30"/>
      <c r="P177" s="30"/>
      <c r="Q177" s="53">
        <f>SUM(Q178:Q179)</f>
        <v>160000</v>
      </c>
      <c r="R177" s="53">
        <f>SUM(R178:R179)</f>
        <v>0</v>
      </c>
      <c r="S177" s="53">
        <f>SUM(S178:S179)</f>
        <v>70000</v>
      </c>
    </row>
    <row r="178" spans="1:19" s="34" customFormat="1" ht="26.25" customHeight="1">
      <c r="A178" s="30"/>
      <c r="B178" s="275" t="s">
        <v>463</v>
      </c>
      <c r="C178" s="276"/>
      <c r="D178" s="33"/>
      <c r="E178" s="33"/>
      <c r="F178" s="265" t="s">
        <v>434</v>
      </c>
      <c r="G178" s="266" t="s">
        <v>284</v>
      </c>
      <c r="H178" s="266" t="s">
        <v>110</v>
      </c>
      <c r="I178" s="267" t="s">
        <v>110</v>
      </c>
      <c r="J178" s="30"/>
      <c r="K178" s="30"/>
      <c r="L178" s="30"/>
      <c r="M178" s="30"/>
      <c r="N178" s="30"/>
      <c r="O178" s="30"/>
      <c r="P178" s="30"/>
      <c r="Q178" s="53">
        <v>90000</v>
      </c>
      <c r="R178" s="49">
        <v>0</v>
      </c>
      <c r="S178" s="53"/>
    </row>
    <row r="179" spans="1:19" s="34" customFormat="1" ht="21.75" customHeight="1">
      <c r="A179" s="30"/>
      <c r="B179" s="273" t="s">
        <v>461</v>
      </c>
      <c r="C179" s="273"/>
      <c r="D179" s="33"/>
      <c r="E179" s="33"/>
      <c r="F179" s="265" t="s">
        <v>311</v>
      </c>
      <c r="G179" s="266" t="s">
        <v>284</v>
      </c>
      <c r="H179" s="266" t="s">
        <v>110</v>
      </c>
      <c r="I179" s="267" t="s">
        <v>110</v>
      </c>
      <c r="J179" s="30"/>
      <c r="K179" s="30"/>
      <c r="L179" s="30"/>
      <c r="M179" s="30"/>
      <c r="N179" s="30"/>
      <c r="O179" s="30"/>
      <c r="P179" s="30"/>
      <c r="Q179" s="53">
        <v>70000</v>
      </c>
      <c r="R179" s="49">
        <v>0</v>
      </c>
      <c r="S179" s="53">
        <f>Q179-R179</f>
        <v>70000</v>
      </c>
    </row>
    <row r="180" spans="1:19" s="34" customFormat="1" ht="33.75">
      <c r="A180" s="27"/>
      <c r="B180" s="31" t="s">
        <v>257</v>
      </c>
      <c r="C180" s="27"/>
      <c r="D180" s="28"/>
      <c r="E180" s="28"/>
      <c r="F180" s="268" t="s">
        <v>145</v>
      </c>
      <c r="G180" s="269" t="s">
        <v>111</v>
      </c>
      <c r="H180" s="269" t="s">
        <v>110</v>
      </c>
      <c r="I180" s="270" t="s">
        <v>110</v>
      </c>
      <c r="J180" s="27"/>
      <c r="K180" s="27"/>
      <c r="L180" s="27"/>
      <c r="M180" s="27"/>
      <c r="N180" s="27"/>
      <c r="O180" s="27"/>
      <c r="P180" s="27"/>
      <c r="Q180" s="40">
        <f>Q181</f>
        <v>550000</v>
      </c>
      <c r="R180" s="50">
        <f>R181</f>
        <v>40000</v>
      </c>
      <c r="S180" s="40">
        <f>S181</f>
        <v>510000</v>
      </c>
    </row>
    <row r="181" spans="1:19" s="34" customFormat="1" ht="22.5">
      <c r="A181" s="30"/>
      <c r="B181" s="29" t="s">
        <v>102</v>
      </c>
      <c r="C181" s="30"/>
      <c r="D181" s="33"/>
      <c r="E181" s="33"/>
      <c r="F181" s="265" t="s">
        <v>144</v>
      </c>
      <c r="G181" s="266" t="s">
        <v>111</v>
      </c>
      <c r="H181" s="266" t="s">
        <v>110</v>
      </c>
      <c r="I181" s="267" t="s">
        <v>110</v>
      </c>
      <c r="J181" s="30"/>
      <c r="K181" s="30"/>
      <c r="L181" s="30"/>
      <c r="M181" s="30"/>
      <c r="N181" s="30"/>
      <c r="O181" s="30"/>
      <c r="P181" s="30"/>
      <c r="Q181" s="53">
        <f>Q182+Q186</f>
        <v>550000</v>
      </c>
      <c r="R181" s="49">
        <f>R182+R186</f>
        <v>40000</v>
      </c>
      <c r="S181" s="53">
        <f>S182+S186</f>
        <v>510000</v>
      </c>
    </row>
    <row r="182" spans="1:19" s="34" customFormat="1" ht="15.75" customHeight="1">
      <c r="A182" s="30"/>
      <c r="B182" s="29" t="s">
        <v>322</v>
      </c>
      <c r="C182" s="30"/>
      <c r="D182" s="33"/>
      <c r="E182" s="33"/>
      <c r="F182" s="265" t="s">
        <v>352</v>
      </c>
      <c r="G182" s="266" t="s">
        <v>111</v>
      </c>
      <c r="H182" s="266" t="s">
        <v>110</v>
      </c>
      <c r="I182" s="267" t="s">
        <v>110</v>
      </c>
      <c r="J182" s="30"/>
      <c r="K182" s="30"/>
      <c r="L182" s="30"/>
      <c r="M182" s="30"/>
      <c r="N182" s="30"/>
      <c r="O182" s="30"/>
      <c r="P182" s="30"/>
      <c r="Q182" s="53">
        <f>Q183</f>
        <v>540000</v>
      </c>
      <c r="R182" s="49">
        <f>R183</f>
        <v>40000</v>
      </c>
      <c r="S182" s="53">
        <f>S183</f>
        <v>500000</v>
      </c>
    </row>
    <row r="183" spans="1:19" s="34" customFormat="1" ht="14.25" customHeight="1">
      <c r="A183" s="30"/>
      <c r="B183" s="65" t="s">
        <v>326</v>
      </c>
      <c r="C183" s="30"/>
      <c r="D183" s="33"/>
      <c r="E183" s="33"/>
      <c r="F183" s="265" t="s">
        <v>382</v>
      </c>
      <c r="G183" s="266" t="s">
        <v>281</v>
      </c>
      <c r="H183" s="266" t="s">
        <v>110</v>
      </c>
      <c r="I183" s="267" t="s">
        <v>110</v>
      </c>
      <c r="J183" s="30"/>
      <c r="K183" s="30"/>
      <c r="L183" s="30"/>
      <c r="M183" s="30"/>
      <c r="N183" s="30"/>
      <c r="O183" s="30"/>
      <c r="P183" s="30"/>
      <c r="Q183" s="53">
        <f>Q184+Q185</f>
        <v>540000</v>
      </c>
      <c r="R183" s="49">
        <f>R184+R185</f>
        <v>40000</v>
      </c>
      <c r="S183" s="53">
        <f>S184+S185</f>
        <v>500000</v>
      </c>
    </row>
    <row r="184" spans="1:19" s="34" customFormat="1" ht="22.5" customHeight="1">
      <c r="A184" s="30"/>
      <c r="B184" s="273" t="s">
        <v>462</v>
      </c>
      <c r="C184" s="273"/>
      <c r="D184" s="33"/>
      <c r="E184" s="33"/>
      <c r="F184" s="265" t="s">
        <v>312</v>
      </c>
      <c r="G184" s="266" t="s">
        <v>281</v>
      </c>
      <c r="H184" s="266" t="s">
        <v>110</v>
      </c>
      <c r="I184" s="267" t="s">
        <v>110</v>
      </c>
      <c r="J184" s="30"/>
      <c r="K184" s="30"/>
      <c r="L184" s="30"/>
      <c r="M184" s="30"/>
      <c r="N184" s="30"/>
      <c r="O184" s="30"/>
      <c r="P184" s="30"/>
      <c r="Q184" s="49">
        <v>540000</v>
      </c>
      <c r="R184" s="49">
        <v>40000</v>
      </c>
      <c r="S184" s="53">
        <f>Q184-R184</f>
        <v>500000</v>
      </c>
    </row>
    <row r="185" spans="1:19" s="34" customFormat="1" ht="13.5" customHeight="1">
      <c r="A185" s="30"/>
      <c r="B185" s="273" t="s">
        <v>57</v>
      </c>
      <c r="C185" s="273"/>
      <c r="D185" s="33"/>
      <c r="E185" s="33"/>
      <c r="F185" s="265" t="s">
        <v>313</v>
      </c>
      <c r="G185" s="266" t="s">
        <v>282</v>
      </c>
      <c r="H185" s="266" t="s">
        <v>110</v>
      </c>
      <c r="I185" s="267" t="s">
        <v>110</v>
      </c>
      <c r="J185" s="30"/>
      <c r="K185" s="30"/>
      <c r="L185" s="30"/>
      <c r="M185" s="30"/>
      <c r="N185" s="30"/>
      <c r="O185" s="30"/>
      <c r="P185" s="30"/>
      <c r="Q185" s="49">
        <v>0</v>
      </c>
      <c r="R185" s="49">
        <v>0</v>
      </c>
      <c r="S185" s="53">
        <f>Q185-R185</f>
        <v>0</v>
      </c>
    </row>
    <row r="186" spans="1:19" ht="12.75">
      <c r="A186" s="30"/>
      <c r="B186" s="29" t="s">
        <v>328</v>
      </c>
      <c r="C186" s="65"/>
      <c r="D186" s="33"/>
      <c r="E186" s="33"/>
      <c r="F186" s="265" t="s">
        <v>381</v>
      </c>
      <c r="G186" s="266" t="s">
        <v>284</v>
      </c>
      <c r="H186" s="266" t="s">
        <v>110</v>
      </c>
      <c r="I186" s="267" t="s">
        <v>110</v>
      </c>
      <c r="J186" s="30"/>
      <c r="K186" s="30"/>
      <c r="L186" s="30"/>
      <c r="M186" s="30"/>
      <c r="N186" s="30"/>
      <c r="O186" s="30"/>
      <c r="P186" s="30"/>
      <c r="Q186" s="49">
        <f>Q187</f>
        <v>10000</v>
      </c>
      <c r="R186" s="49">
        <f>R187</f>
        <v>0</v>
      </c>
      <c r="S186" s="49">
        <f>S187</f>
        <v>10000</v>
      </c>
    </row>
    <row r="187" spans="1:19" ht="24" customHeight="1">
      <c r="A187" s="30"/>
      <c r="B187" s="273" t="s">
        <v>461</v>
      </c>
      <c r="C187" s="273"/>
      <c r="D187" s="33"/>
      <c r="E187" s="33"/>
      <c r="F187" s="265" t="s">
        <v>314</v>
      </c>
      <c r="G187" s="266" t="s">
        <v>284</v>
      </c>
      <c r="H187" s="266" t="s">
        <v>110</v>
      </c>
      <c r="I187" s="267" t="s">
        <v>110</v>
      </c>
      <c r="J187" s="30"/>
      <c r="K187" s="30"/>
      <c r="L187" s="30"/>
      <c r="M187" s="30"/>
      <c r="N187" s="30"/>
      <c r="O187" s="30"/>
      <c r="P187" s="30"/>
      <c r="Q187" s="49">
        <v>10000</v>
      </c>
      <c r="R187" s="49">
        <v>0</v>
      </c>
      <c r="S187" s="53">
        <f>Q187-R187</f>
        <v>10000</v>
      </c>
    </row>
    <row r="188" spans="1:19" ht="18" customHeight="1">
      <c r="A188" s="32"/>
      <c r="B188" s="31" t="s">
        <v>125</v>
      </c>
      <c r="C188" s="27"/>
      <c r="D188" s="28"/>
      <c r="E188" s="28"/>
      <c r="F188" s="268" t="s">
        <v>398</v>
      </c>
      <c r="G188" s="269"/>
      <c r="H188" s="269"/>
      <c r="I188" s="270"/>
      <c r="J188" s="27"/>
      <c r="K188" s="27"/>
      <c r="L188" s="27"/>
      <c r="M188" s="27"/>
      <c r="N188" s="27"/>
      <c r="O188" s="27"/>
      <c r="P188" s="27"/>
      <c r="Q188" s="54">
        <f aca="true" t="shared" si="22" ref="Q188:S194">Q189</f>
        <v>499600</v>
      </c>
      <c r="R188" s="50">
        <f t="shared" si="22"/>
        <v>86200</v>
      </c>
      <c r="S188" s="50">
        <f t="shared" si="22"/>
        <v>413400</v>
      </c>
    </row>
    <row r="189" spans="1:19" ht="24.75" customHeight="1">
      <c r="A189" s="32"/>
      <c r="B189" s="35" t="s">
        <v>124</v>
      </c>
      <c r="C189" s="27"/>
      <c r="D189" s="28"/>
      <c r="E189" s="28"/>
      <c r="F189" s="268" t="s">
        <v>399</v>
      </c>
      <c r="G189" s="269"/>
      <c r="H189" s="269"/>
      <c r="I189" s="270"/>
      <c r="J189" s="27"/>
      <c r="K189" s="27"/>
      <c r="L189" s="27"/>
      <c r="M189" s="27"/>
      <c r="N189" s="27"/>
      <c r="O189" s="27"/>
      <c r="P189" s="27"/>
      <c r="Q189" s="54">
        <f t="shared" si="22"/>
        <v>499600</v>
      </c>
      <c r="R189" s="50">
        <f t="shared" si="22"/>
        <v>86200</v>
      </c>
      <c r="S189" s="50">
        <f t="shared" si="22"/>
        <v>413400</v>
      </c>
    </row>
    <row r="190" spans="1:19" ht="30.75" customHeight="1">
      <c r="A190" s="32"/>
      <c r="B190" s="35" t="s">
        <v>123</v>
      </c>
      <c r="C190" s="27"/>
      <c r="D190" s="28"/>
      <c r="E190" s="28"/>
      <c r="F190" s="268" t="s">
        <v>400</v>
      </c>
      <c r="G190" s="269"/>
      <c r="H190" s="269"/>
      <c r="I190" s="270"/>
      <c r="J190" s="27"/>
      <c r="K190" s="27"/>
      <c r="L190" s="27"/>
      <c r="M190" s="27"/>
      <c r="N190" s="27"/>
      <c r="O190" s="27"/>
      <c r="P190" s="27"/>
      <c r="Q190" s="54">
        <f t="shared" si="22"/>
        <v>499600</v>
      </c>
      <c r="R190" s="50">
        <f t="shared" si="22"/>
        <v>86200</v>
      </c>
      <c r="S190" s="50">
        <f t="shared" si="22"/>
        <v>413400</v>
      </c>
    </row>
    <row r="191" spans="1:19" ht="22.5" customHeight="1">
      <c r="A191" s="32"/>
      <c r="B191" s="35" t="s">
        <v>122</v>
      </c>
      <c r="C191" s="27"/>
      <c r="D191" s="28"/>
      <c r="E191" s="28"/>
      <c r="F191" s="268" t="s">
        <v>401</v>
      </c>
      <c r="G191" s="269"/>
      <c r="H191" s="269"/>
      <c r="I191" s="270"/>
      <c r="J191" s="27"/>
      <c r="K191" s="27"/>
      <c r="L191" s="27"/>
      <c r="M191" s="27"/>
      <c r="N191" s="27"/>
      <c r="O191" s="27"/>
      <c r="P191" s="27"/>
      <c r="Q191" s="54">
        <f t="shared" si="22"/>
        <v>499600</v>
      </c>
      <c r="R191" s="50">
        <f t="shared" si="22"/>
        <v>86200</v>
      </c>
      <c r="S191" s="50">
        <f t="shared" si="22"/>
        <v>413400</v>
      </c>
    </row>
    <row r="192" spans="1:19" ht="18" customHeight="1">
      <c r="A192" s="32"/>
      <c r="B192" s="29" t="s">
        <v>428</v>
      </c>
      <c r="C192" s="27"/>
      <c r="D192" s="28"/>
      <c r="E192" s="28"/>
      <c r="F192" s="265" t="s">
        <v>402</v>
      </c>
      <c r="G192" s="266"/>
      <c r="H192" s="266"/>
      <c r="I192" s="267"/>
      <c r="J192" s="27"/>
      <c r="K192" s="27"/>
      <c r="L192" s="27"/>
      <c r="M192" s="27"/>
      <c r="N192" s="27"/>
      <c r="O192" s="27"/>
      <c r="P192" s="27"/>
      <c r="Q192" s="55">
        <f t="shared" si="22"/>
        <v>499600</v>
      </c>
      <c r="R192" s="55">
        <f t="shared" si="22"/>
        <v>86200</v>
      </c>
      <c r="S192" s="55">
        <f t="shared" si="22"/>
        <v>413400</v>
      </c>
    </row>
    <row r="193" spans="1:19" ht="18" customHeight="1">
      <c r="A193" s="32"/>
      <c r="B193" s="29" t="s">
        <v>322</v>
      </c>
      <c r="C193" s="27"/>
      <c r="D193" s="28"/>
      <c r="E193" s="28"/>
      <c r="F193" s="265" t="s">
        <v>403</v>
      </c>
      <c r="G193" s="266"/>
      <c r="H193" s="266"/>
      <c r="I193" s="267"/>
      <c r="J193" s="27"/>
      <c r="K193" s="27"/>
      <c r="L193" s="27"/>
      <c r="M193" s="27"/>
      <c r="N193" s="27"/>
      <c r="O193" s="27"/>
      <c r="P193" s="27"/>
      <c r="Q193" s="59">
        <f t="shared" si="22"/>
        <v>499600</v>
      </c>
      <c r="R193" s="67">
        <f t="shared" si="22"/>
        <v>86200</v>
      </c>
      <c r="S193" s="59">
        <f t="shared" si="22"/>
        <v>413400</v>
      </c>
    </row>
    <row r="194" spans="1:19" ht="25.5" customHeight="1">
      <c r="A194" s="32"/>
      <c r="B194" s="29" t="s">
        <v>343</v>
      </c>
      <c r="C194" s="27"/>
      <c r="D194" s="28"/>
      <c r="E194" s="28"/>
      <c r="F194" s="265" t="s">
        <v>404</v>
      </c>
      <c r="G194" s="266"/>
      <c r="H194" s="266"/>
      <c r="I194" s="267"/>
      <c r="J194" s="27"/>
      <c r="K194" s="27"/>
      <c r="L194" s="27"/>
      <c r="M194" s="27"/>
      <c r="N194" s="27"/>
      <c r="O194" s="27"/>
      <c r="P194" s="27"/>
      <c r="Q194" s="59">
        <f t="shared" si="22"/>
        <v>499600</v>
      </c>
      <c r="R194" s="59">
        <f t="shared" si="22"/>
        <v>86200</v>
      </c>
      <c r="S194" s="59">
        <f t="shared" si="22"/>
        <v>413400</v>
      </c>
    </row>
    <row r="195" spans="1:19" ht="36.75" customHeight="1">
      <c r="A195" s="32"/>
      <c r="B195" s="271" t="s">
        <v>455</v>
      </c>
      <c r="C195" s="272"/>
      <c r="D195" s="28"/>
      <c r="E195" s="28"/>
      <c r="F195" s="265" t="s">
        <v>405</v>
      </c>
      <c r="G195" s="266"/>
      <c r="H195" s="266"/>
      <c r="I195" s="267"/>
      <c r="J195" s="27"/>
      <c r="K195" s="27"/>
      <c r="L195" s="27"/>
      <c r="M195" s="27"/>
      <c r="N195" s="27"/>
      <c r="O195" s="27"/>
      <c r="P195" s="27"/>
      <c r="Q195" s="59">
        <v>499600</v>
      </c>
      <c r="R195" s="49">
        <v>86200</v>
      </c>
      <c r="S195" s="53">
        <f>Q195-R195</f>
        <v>413400</v>
      </c>
    </row>
    <row r="196" spans="1:19" ht="18" customHeight="1">
      <c r="A196" s="27"/>
      <c r="B196" s="31" t="s">
        <v>121</v>
      </c>
      <c r="C196" s="27"/>
      <c r="D196" s="28" t="s">
        <v>118</v>
      </c>
      <c r="E196" s="28"/>
      <c r="F196" s="268" t="s">
        <v>406</v>
      </c>
      <c r="G196" s="269"/>
      <c r="H196" s="269"/>
      <c r="I196" s="270"/>
      <c r="J196" s="27"/>
      <c r="K196" s="27"/>
      <c r="L196" s="27"/>
      <c r="M196" s="27"/>
      <c r="N196" s="27"/>
      <c r="O196" s="27"/>
      <c r="P196" s="27"/>
      <c r="Q196" s="52">
        <f>Q197</f>
        <v>6339400</v>
      </c>
      <c r="R196" s="50">
        <f>R197</f>
        <v>1250700</v>
      </c>
      <c r="S196" s="40">
        <f>Q196-R196</f>
        <v>5088700</v>
      </c>
    </row>
    <row r="197" spans="1:19" ht="18" customHeight="1">
      <c r="A197" s="27"/>
      <c r="B197" s="31" t="s">
        <v>120</v>
      </c>
      <c r="C197" s="27"/>
      <c r="D197" s="28" t="s">
        <v>118</v>
      </c>
      <c r="E197" s="28"/>
      <c r="F197" s="268" t="s">
        <v>407</v>
      </c>
      <c r="G197" s="269"/>
      <c r="H197" s="269"/>
      <c r="I197" s="270"/>
      <c r="J197" s="27"/>
      <c r="K197" s="27"/>
      <c r="L197" s="27"/>
      <c r="M197" s="27"/>
      <c r="N197" s="27"/>
      <c r="O197" s="27"/>
      <c r="P197" s="27"/>
      <c r="Q197" s="40">
        <f>Q198+Q204</f>
        <v>6339400</v>
      </c>
      <c r="R197" s="40">
        <f>R198+R204</f>
        <v>1250700</v>
      </c>
      <c r="S197" s="40">
        <f>S198+S204</f>
        <v>5088700</v>
      </c>
    </row>
    <row r="198" spans="1:19" ht="41.25" customHeight="1">
      <c r="A198" s="27"/>
      <c r="B198" s="31" t="s">
        <v>460</v>
      </c>
      <c r="C198" s="27"/>
      <c r="D198" s="28" t="s">
        <v>118</v>
      </c>
      <c r="E198" s="28"/>
      <c r="F198" s="268" t="s">
        <v>408</v>
      </c>
      <c r="G198" s="269"/>
      <c r="H198" s="269"/>
      <c r="I198" s="270"/>
      <c r="J198" s="27"/>
      <c r="K198" s="27"/>
      <c r="L198" s="27"/>
      <c r="M198" s="27"/>
      <c r="N198" s="27"/>
      <c r="O198" s="27"/>
      <c r="P198" s="27"/>
      <c r="Q198" s="40">
        <f aca="true" t="shared" si="23" ref="Q198:S201">Q199</f>
        <v>4480400</v>
      </c>
      <c r="R198" s="50">
        <f t="shared" si="23"/>
        <v>892300</v>
      </c>
      <c r="S198" s="40">
        <f t="shared" si="23"/>
        <v>3588100</v>
      </c>
    </row>
    <row r="199" spans="1:19" ht="17.25" customHeight="1">
      <c r="A199" s="27"/>
      <c r="B199" s="31" t="s">
        <v>459</v>
      </c>
      <c r="C199" s="27"/>
      <c r="D199" s="28" t="s">
        <v>118</v>
      </c>
      <c r="E199" s="28"/>
      <c r="F199" s="268" t="s">
        <v>409</v>
      </c>
      <c r="G199" s="269"/>
      <c r="H199" s="269"/>
      <c r="I199" s="270"/>
      <c r="J199" s="27"/>
      <c r="K199" s="27"/>
      <c r="L199" s="27"/>
      <c r="M199" s="27"/>
      <c r="N199" s="27"/>
      <c r="O199" s="27"/>
      <c r="P199" s="27"/>
      <c r="Q199" s="40">
        <f t="shared" si="23"/>
        <v>4480400</v>
      </c>
      <c r="R199" s="50">
        <f t="shared" si="23"/>
        <v>892300</v>
      </c>
      <c r="S199" s="40">
        <f t="shared" si="23"/>
        <v>3588100</v>
      </c>
    </row>
    <row r="200" spans="1:19" ht="16.5" customHeight="1">
      <c r="A200" s="30"/>
      <c r="B200" s="29" t="s">
        <v>428</v>
      </c>
      <c r="C200" s="30"/>
      <c r="D200" s="33" t="s">
        <v>118</v>
      </c>
      <c r="E200" s="33"/>
      <c r="F200" s="265" t="s">
        <v>410</v>
      </c>
      <c r="G200" s="266"/>
      <c r="H200" s="266"/>
      <c r="I200" s="267"/>
      <c r="J200" s="30"/>
      <c r="K200" s="30"/>
      <c r="L200" s="30"/>
      <c r="M200" s="30"/>
      <c r="N200" s="30"/>
      <c r="O200" s="30"/>
      <c r="P200" s="30"/>
      <c r="Q200" s="53">
        <f t="shared" si="23"/>
        <v>4480400</v>
      </c>
      <c r="R200" s="53">
        <f t="shared" si="23"/>
        <v>892300</v>
      </c>
      <c r="S200" s="53">
        <f t="shared" si="23"/>
        <v>3588100</v>
      </c>
    </row>
    <row r="201" spans="1:19" ht="14.25" customHeight="1">
      <c r="A201" s="30"/>
      <c r="B201" s="29" t="s">
        <v>322</v>
      </c>
      <c r="C201" s="30"/>
      <c r="D201" s="33"/>
      <c r="E201" s="33"/>
      <c r="F201" s="265" t="s">
        <v>411</v>
      </c>
      <c r="G201" s="266"/>
      <c r="H201" s="266"/>
      <c r="I201" s="267"/>
      <c r="J201" s="30"/>
      <c r="K201" s="30"/>
      <c r="L201" s="30"/>
      <c r="M201" s="30"/>
      <c r="N201" s="30"/>
      <c r="O201" s="30"/>
      <c r="P201" s="30"/>
      <c r="Q201" s="53">
        <f t="shared" si="23"/>
        <v>4480400</v>
      </c>
      <c r="R201" s="53">
        <f t="shared" si="23"/>
        <v>892300</v>
      </c>
      <c r="S201" s="53">
        <f t="shared" si="23"/>
        <v>3588100</v>
      </c>
    </row>
    <row r="202" spans="1:19" ht="21" customHeight="1">
      <c r="A202" s="30"/>
      <c r="B202" s="29" t="s">
        <v>343</v>
      </c>
      <c r="C202" s="27"/>
      <c r="D202" s="33"/>
      <c r="E202" s="33"/>
      <c r="F202" s="265" t="s">
        <v>412</v>
      </c>
      <c r="G202" s="266"/>
      <c r="H202" s="266"/>
      <c r="I202" s="267"/>
      <c r="J202" s="30"/>
      <c r="K202" s="30"/>
      <c r="L202" s="30"/>
      <c r="M202" s="30"/>
      <c r="N202" s="30"/>
      <c r="O202" s="30"/>
      <c r="P202" s="30"/>
      <c r="Q202" s="53">
        <f>Q203</f>
        <v>4480400</v>
      </c>
      <c r="R202" s="49">
        <f>R203</f>
        <v>892300</v>
      </c>
      <c r="S202" s="53">
        <f>Q202-R202</f>
        <v>3588100</v>
      </c>
    </row>
    <row r="203" spans="1:19" ht="34.5" customHeight="1">
      <c r="A203" s="30"/>
      <c r="B203" s="271" t="s">
        <v>455</v>
      </c>
      <c r="C203" s="272"/>
      <c r="D203" s="33"/>
      <c r="E203" s="33"/>
      <c r="F203" s="265" t="s">
        <v>413</v>
      </c>
      <c r="G203" s="266"/>
      <c r="H203" s="266"/>
      <c r="I203" s="267"/>
      <c r="J203" s="30"/>
      <c r="K203" s="30"/>
      <c r="L203" s="30"/>
      <c r="M203" s="30"/>
      <c r="N203" s="30"/>
      <c r="O203" s="30"/>
      <c r="P203" s="30"/>
      <c r="Q203" s="53">
        <v>4480400</v>
      </c>
      <c r="R203" s="49">
        <v>892300</v>
      </c>
      <c r="S203" s="53">
        <f>Q203-R203</f>
        <v>3588100</v>
      </c>
    </row>
    <row r="204" spans="1:19" ht="16.5" customHeight="1">
      <c r="A204" s="27"/>
      <c r="B204" s="31" t="s">
        <v>84</v>
      </c>
      <c r="C204" s="27"/>
      <c r="D204" s="28" t="s">
        <v>118</v>
      </c>
      <c r="E204" s="28"/>
      <c r="F204" s="268" t="s">
        <v>414</v>
      </c>
      <c r="G204" s="269"/>
      <c r="H204" s="269"/>
      <c r="I204" s="270"/>
      <c r="J204" s="27"/>
      <c r="K204" s="27"/>
      <c r="L204" s="27"/>
      <c r="M204" s="27"/>
      <c r="N204" s="27"/>
      <c r="O204" s="27"/>
      <c r="P204" s="27"/>
      <c r="Q204" s="40">
        <f aca="true" t="shared" si="24" ref="Q204:S208">Q205</f>
        <v>1859000</v>
      </c>
      <c r="R204" s="50">
        <f t="shared" si="24"/>
        <v>358400</v>
      </c>
      <c r="S204" s="40">
        <f t="shared" si="24"/>
        <v>1500600</v>
      </c>
    </row>
    <row r="205" spans="1:19" ht="13.5" customHeight="1">
      <c r="A205" s="27"/>
      <c r="B205" s="31" t="s">
        <v>84</v>
      </c>
      <c r="C205" s="27"/>
      <c r="D205" s="28" t="s">
        <v>118</v>
      </c>
      <c r="E205" s="28"/>
      <c r="F205" s="268" t="s">
        <v>415</v>
      </c>
      <c r="G205" s="269"/>
      <c r="H205" s="269"/>
      <c r="I205" s="270"/>
      <c r="J205" s="27"/>
      <c r="K205" s="27"/>
      <c r="L205" s="27"/>
      <c r="M205" s="27"/>
      <c r="N205" s="27"/>
      <c r="O205" s="27"/>
      <c r="P205" s="27"/>
      <c r="Q205" s="40">
        <f t="shared" si="24"/>
        <v>1859000</v>
      </c>
      <c r="R205" s="50">
        <f t="shared" si="24"/>
        <v>358400</v>
      </c>
      <c r="S205" s="40">
        <f t="shared" si="24"/>
        <v>1500600</v>
      </c>
    </row>
    <row r="206" spans="1:19" ht="18" customHeight="1">
      <c r="A206" s="30"/>
      <c r="B206" s="29" t="s">
        <v>428</v>
      </c>
      <c r="C206" s="30"/>
      <c r="D206" s="33" t="s">
        <v>118</v>
      </c>
      <c r="E206" s="33"/>
      <c r="F206" s="265" t="s">
        <v>416</v>
      </c>
      <c r="G206" s="266"/>
      <c r="H206" s="266"/>
      <c r="I206" s="267"/>
      <c r="J206" s="30"/>
      <c r="K206" s="30"/>
      <c r="L206" s="30"/>
      <c r="M206" s="30"/>
      <c r="N206" s="30"/>
      <c r="O206" s="30"/>
      <c r="P206" s="30"/>
      <c r="Q206" s="53">
        <f t="shared" si="24"/>
        <v>1859000</v>
      </c>
      <c r="R206" s="53">
        <f t="shared" si="24"/>
        <v>358400</v>
      </c>
      <c r="S206" s="53">
        <f t="shared" si="24"/>
        <v>1500600</v>
      </c>
    </row>
    <row r="207" spans="1:19" ht="16.5" customHeight="1">
      <c r="A207" s="30"/>
      <c r="B207" s="29" t="s">
        <v>322</v>
      </c>
      <c r="C207" s="30"/>
      <c r="D207" s="33"/>
      <c r="E207" s="33"/>
      <c r="F207" s="265" t="s">
        <v>417</v>
      </c>
      <c r="G207" s="266"/>
      <c r="H207" s="266"/>
      <c r="I207" s="267"/>
      <c r="J207" s="30"/>
      <c r="K207" s="30"/>
      <c r="L207" s="30"/>
      <c r="M207" s="30"/>
      <c r="N207" s="30"/>
      <c r="O207" s="30"/>
      <c r="P207" s="30"/>
      <c r="Q207" s="53">
        <f t="shared" si="24"/>
        <v>1859000</v>
      </c>
      <c r="R207" s="53">
        <f t="shared" si="24"/>
        <v>358400</v>
      </c>
      <c r="S207" s="53">
        <f t="shared" si="24"/>
        <v>1500600</v>
      </c>
    </row>
    <row r="208" spans="1:19" ht="21.75" customHeight="1">
      <c r="A208" s="30"/>
      <c r="B208" s="29" t="s">
        <v>343</v>
      </c>
      <c r="C208" s="27"/>
      <c r="D208" s="33"/>
      <c r="E208" s="33"/>
      <c r="F208" s="265" t="s">
        <v>418</v>
      </c>
      <c r="G208" s="266"/>
      <c r="H208" s="266"/>
      <c r="I208" s="267"/>
      <c r="J208" s="30"/>
      <c r="K208" s="30"/>
      <c r="L208" s="30"/>
      <c r="M208" s="30"/>
      <c r="N208" s="30"/>
      <c r="O208" s="30"/>
      <c r="P208" s="30"/>
      <c r="Q208" s="53">
        <f t="shared" si="24"/>
        <v>1859000</v>
      </c>
      <c r="R208" s="53">
        <f t="shared" si="24"/>
        <v>358400</v>
      </c>
      <c r="S208" s="53">
        <f t="shared" si="24"/>
        <v>1500600</v>
      </c>
    </row>
    <row r="209" spans="1:19" ht="33.75" customHeight="1">
      <c r="A209" s="30"/>
      <c r="B209" s="271" t="s">
        <v>455</v>
      </c>
      <c r="C209" s="272"/>
      <c r="D209" s="33"/>
      <c r="E209" s="33"/>
      <c r="F209" s="265" t="s">
        <v>419</v>
      </c>
      <c r="G209" s="266"/>
      <c r="H209" s="266"/>
      <c r="I209" s="267"/>
      <c r="J209" s="30"/>
      <c r="K209" s="30"/>
      <c r="L209" s="30"/>
      <c r="M209" s="30"/>
      <c r="N209" s="30"/>
      <c r="O209" s="30"/>
      <c r="P209" s="30"/>
      <c r="Q209" s="53">
        <v>1859000</v>
      </c>
      <c r="R209" s="49">
        <v>358400</v>
      </c>
      <c r="S209" s="53">
        <f>Q209-R209</f>
        <v>1500600</v>
      </c>
    </row>
    <row r="210" spans="1:19" ht="14.25" customHeight="1">
      <c r="A210" s="30"/>
      <c r="B210" s="31" t="s">
        <v>143</v>
      </c>
      <c r="C210" s="27"/>
      <c r="D210" s="28"/>
      <c r="E210" s="28"/>
      <c r="F210" s="268" t="s">
        <v>142</v>
      </c>
      <c r="G210" s="269" t="s">
        <v>111</v>
      </c>
      <c r="H210" s="269" t="s">
        <v>110</v>
      </c>
      <c r="I210" s="270" t="s">
        <v>110</v>
      </c>
      <c r="J210" s="27"/>
      <c r="K210" s="27"/>
      <c r="L210" s="27"/>
      <c r="M210" s="27"/>
      <c r="N210" s="27"/>
      <c r="O210" s="27"/>
      <c r="P210" s="27"/>
      <c r="Q210" s="40">
        <f>Q219+Q211</f>
        <v>94700</v>
      </c>
      <c r="R210" s="50">
        <f>R211+R219</f>
        <v>22100</v>
      </c>
      <c r="S210" s="40">
        <f>Q210-R210</f>
        <v>72600</v>
      </c>
    </row>
    <row r="211" spans="1:19" ht="14.25" customHeight="1">
      <c r="A211" s="30"/>
      <c r="B211" s="31" t="s">
        <v>141</v>
      </c>
      <c r="C211" s="27"/>
      <c r="D211" s="28"/>
      <c r="E211" s="28"/>
      <c r="F211" s="268" t="s">
        <v>140</v>
      </c>
      <c r="G211" s="269" t="s">
        <v>111</v>
      </c>
      <c r="H211" s="269" t="s">
        <v>110</v>
      </c>
      <c r="I211" s="270" t="s">
        <v>110</v>
      </c>
      <c r="J211" s="27"/>
      <c r="K211" s="27"/>
      <c r="L211" s="27"/>
      <c r="M211" s="27"/>
      <c r="N211" s="27"/>
      <c r="O211" s="27"/>
      <c r="P211" s="27"/>
      <c r="Q211" s="40">
        <f aca="true" t="shared" si="25" ref="Q211:S216">Q212</f>
        <v>88700</v>
      </c>
      <c r="R211" s="50">
        <f t="shared" si="25"/>
        <v>22100</v>
      </c>
      <c r="S211" s="50">
        <f t="shared" si="25"/>
        <v>66600</v>
      </c>
    </row>
    <row r="212" spans="1:19" ht="14.25" customHeight="1">
      <c r="A212" s="30"/>
      <c r="B212" s="31" t="s">
        <v>85</v>
      </c>
      <c r="C212" s="27"/>
      <c r="D212" s="28"/>
      <c r="E212" s="28"/>
      <c r="F212" s="268" t="s">
        <v>139</v>
      </c>
      <c r="G212" s="269" t="s">
        <v>111</v>
      </c>
      <c r="H212" s="269" t="s">
        <v>110</v>
      </c>
      <c r="I212" s="270" t="s">
        <v>110</v>
      </c>
      <c r="J212" s="27"/>
      <c r="K212" s="27"/>
      <c r="L212" s="27"/>
      <c r="M212" s="27"/>
      <c r="N212" s="27"/>
      <c r="O212" s="27"/>
      <c r="P212" s="27"/>
      <c r="Q212" s="40">
        <f t="shared" si="25"/>
        <v>88700</v>
      </c>
      <c r="R212" s="50">
        <f t="shared" si="25"/>
        <v>22100</v>
      </c>
      <c r="S212" s="50">
        <f t="shared" si="25"/>
        <v>66600</v>
      </c>
    </row>
    <row r="213" spans="1:19" ht="85.5" customHeight="1">
      <c r="A213" s="30"/>
      <c r="B213" s="31" t="s">
        <v>138</v>
      </c>
      <c r="C213" s="27"/>
      <c r="D213" s="28"/>
      <c r="E213" s="28"/>
      <c r="F213" s="268" t="s">
        <v>137</v>
      </c>
      <c r="G213" s="269" t="s">
        <v>111</v>
      </c>
      <c r="H213" s="269" t="s">
        <v>110</v>
      </c>
      <c r="I213" s="270" t="s">
        <v>110</v>
      </c>
      <c r="J213" s="27"/>
      <c r="K213" s="27"/>
      <c r="L213" s="27"/>
      <c r="M213" s="27"/>
      <c r="N213" s="27"/>
      <c r="O213" s="27"/>
      <c r="P213" s="27"/>
      <c r="Q213" s="40">
        <f t="shared" si="25"/>
        <v>88700</v>
      </c>
      <c r="R213" s="50">
        <f t="shared" si="25"/>
        <v>22100</v>
      </c>
      <c r="S213" s="50">
        <f t="shared" si="25"/>
        <v>66600</v>
      </c>
    </row>
    <row r="214" spans="1:19" ht="15" customHeight="1">
      <c r="A214" s="30"/>
      <c r="B214" s="29" t="s">
        <v>458</v>
      </c>
      <c r="C214" s="27"/>
      <c r="D214" s="28"/>
      <c r="E214" s="28"/>
      <c r="F214" s="265" t="s">
        <v>135</v>
      </c>
      <c r="G214" s="266" t="s">
        <v>111</v>
      </c>
      <c r="H214" s="266" t="s">
        <v>110</v>
      </c>
      <c r="I214" s="267" t="s">
        <v>110</v>
      </c>
      <c r="J214" s="30"/>
      <c r="K214" s="30"/>
      <c r="L214" s="30"/>
      <c r="M214" s="30"/>
      <c r="N214" s="30"/>
      <c r="O214" s="30"/>
      <c r="P214" s="30"/>
      <c r="Q214" s="53">
        <f t="shared" si="25"/>
        <v>88700</v>
      </c>
      <c r="R214" s="49">
        <f t="shared" si="25"/>
        <v>22100</v>
      </c>
      <c r="S214" s="53">
        <f t="shared" si="25"/>
        <v>66600</v>
      </c>
    </row>
    <row r="215" spans="1:19" ht="15" customHeight="1">
      <c r="A215" s="30"/>
      <c r="B215" s="29" t="s">
        <v>322</v>
      </c>
      <c r="C215" s="27"/>
      <c r="D215" s="28"/>
      <c r="E215" s="28"/>
      <c r="F215" s="265" t="s">
        <v>353</v>
      </c>
      <c r="G215" s="266" t="s">
        <v>111</v>
      </c>
      <c r="H215" s="266" t="s">
        <v>110</v>
      </c>
      <c r="I215" s="267" t="s">
        <v>110</v>
      </c>
      <c r="J215" s="30"/>
      <c r="K215" s="30"/>
      <c r="L215" s="30"/>
      <c r="M215" s="30"/>
      <c r="N215" s="30"/>
      <c r="O215" s="30"/>
      <c r="P215" s="30"/>
      <c r="Q215" s="53">
        <f t="shared" si="25"/>
        <v>88700</v>
      </c>
      <c r="R215" s="49">
        <f t="shared" si="25"/>
        <v>22100</v>
      </c>
      <c r="S215" s="53">
        <f t="shared" si="25"/>
        <v>66600</v>
      </c>
    </row>
    <row r="216" spans="1:19" ht="15" customHeight="1">
      <c r="A216" s="30"/>
      <c r="B216" s="29" t="s">
        <v>332</v>
      </c>
      <c r="C216" s="27"/>
      <c r="D216" s="28"/>
      <c r="E216" s="28"/>
      <c r="F216" s="265" t="s">
        <v>380</v>
      </c>
      <c r="G216" s="266" t="s">
        <v>281</v>
      </c>
      <c r="H216" s="266" t="s">
        <v>110</v>
      </c>
      <c r="I216" s="267" t="s">
        <v>110</v>
      </c>
      <c r="J216" s="30"/>
      <c r="K216" s="30"/>
      <c r="L216" s="30"/>
      <c r="M216" s="30"/>
      <c r="N216" s="30"/>
      <c r="O216" s="30"/>
      <c r="P216" s="30"/>
      <c r="Q216" s="53">
        <f t="shared" si="25"/>
        <v>88700</v>
      </c>
      <c r="R216" s="49">
        <f t="shared" si="25"/>
        <v>22100</v>
      </c>
      <c r="S216" s="53">
        <f t="shared" si="25"/>
        <v>66600</v>
      </c>
    </row>
    <row r="217" spans="1:19" ht="28.5" customHeight="1">
      <c r="A217" s="30"/>
      <c r="B217" s="29" t="s">
        <v>279</v>
      </c>
      <c r="C217" s="27"/>
      <c r="D217" s="28"/>
      <c r="E217" s="28"/>
      <c r="F217" s="265" t="s">
        <v>315</v>
      </c>
      <c r="G217" s="266" t="s">
        <v>281</v>
      </c>
      <c r="H217" s="266" t="s">
        <v>110</v>
      </c>
      <c r="I217" s="267" t="s">
        <v>110</v>
      </c>
      <c r="J217" s="30"/>
      <c r="K217" s="30"/>
      <c r="L217" s="30"/>
      <c r="M217" s="30"/>
      <c r="N217" s="30"/>
      <c r="O217" s="30"/>
      <c r="P217" s="30"/>
      <c r="Q217" s="53">
        <v>88700</v>
      </c>
      <c r="R217" s="49">
        <v>22100</v>
      </c>
      <c r="S217" s="53">
        <f>Q217-R217</f>
        <v>66600</v>
      </c>
    </row>
    <row r="218" spans="1:19" ht="21.75" customHeight="1">
      <c r="A218" s="30"/>
      <c r="B218" s="31" t="s">
        <v>457</v>
      </c>
      <c r="C218" s="27"/>
      <c r="D218" s="28"/>
      <c r="E218" s="28"/>
      <c r="F218" s="268" t="s">
        <v>456</v>
      </c>
      <c r="G218" s="269"/>
      <c r="H218" s="269"/>
      <c r="I218" s="270"/>
      <c r="J218" s="30"/>
      <c r="K218" s="30"/>
      <c r="L218" s="30"/>
      <c r="M218" s="30"/>
      <c r="N218" s="30"/>
      <c r="O218" s="30"/>
      <c r="P218" s="30"/>
      <c r="Q218" s="40">
        <f aca="true" t="shared" si="26" ref="Q218:S224">Q219</f>
        <v>6000</v>
      </c>
      <c r="R218" s="40">
        <f t="shared" si="26"/>
        <v>0</v>
      </c>
      <c r="S218" s="40">
        <f t="shared" si="26"/>
        <v>6000</v>
      </c>
    </row>
    <row r="219" spans="1:19" ht="38.25" customHeight="1">
      <c r="A219" s="30"/>
      <c r="B219" s="31" t="s">
        <v>117</v>
      </c>
      <c r="C219" s="27"/>
      <c r="D219" s="28"/>
      <c r="E219" s="28"/>
      <c r="F219" s="268" t="s">
        <v>134</v>
      </c>
      <c r="G219" s="269"/>
      <c r="H219" s="269"/>
      <c r="I219" s="270"/>
      <c r="J219" s="30"/>
      <c r="K219" s="30"/>
      <c r="L219" s="30"/>
      <c r="M219" s="30"/>
      <c r="N219" s="30"/>
      <c r="O219" s="30"/>
      <c r="P219" s="30"/>
      <c r="Q219" s="40">
        <f t="shared" si="26"/>
        <v>6000</v>
      </c>
      <c r="R219" s="50">
        <f t="shared" si="26"/>
        <v>0</v>
      </c>
      <c r="S219" s="40">
        <f t="shared" si="26"/>
        <v>6000</v>
      </c>
    </row>
    <row r="220" spans="1:19" ht="47.25" customHeight="1">
      <c r="A220" s="30"/>
      <c r="B220" s="31" t="s">
        <v>116</v>
      </c>
      <c r="C220" s="27"/>
      <c r="D220" s="28"/>
      <c r="E220" s="28"/>
      <c r="F220" s="268" t="s">
        <v>133</v>
      </c>
      <c r="G220" s="269"/>
      <c r="H220" s="269"/>
      <c r="I220" s="270"/>
      <c r="J220" s="30"/>
      <c r="K220" s="30"/>
      <c r="L220" s="30"/>
      <c r="M220" s="30"/>
      <c r="N220" s="30"/>
      <c r="O220" s="30"/>
      <c r="P220" s="30"/>
      <c r="Q220" s="40">
        <f t="shared" si="26"/>
        <v>6000</v>
      </c>
      <c r="R220" s="50">
        <f t="shared" si="26"/>
        <v>0</v>
      </c>
      <c r="S220" s="40">
        <f t="shared" si="26"/>
        <v>6000</v>
      </c>
    </row>
    <row r="221" spans="1:19" ht="96" customHeight="1">
      <c r="A221" s="30"/>
      <c r="B221" s="31" t="s">
        <v>132</v>
      </c>
      <c r="C221" s="27"/>
      <c r="D221" s="28"/>
      <c r="E221" s="28"/>
      <c r="F221" s="268" t="s">
        <v>131</v>
      </c>
      <c r="G221" s="269" t="s">
        <v>111</v>
      </c>
      <c r="H221" s="269" t="s">
        <v>110</v>
      </c>
      <c r="I221" s="270" t="s">
        <v>110</v>
      </c>
      <c r="J221" s="30"/>
      <c r="K221" s="30"/>
      <c r="L221" s="30"/>
      <c r="M221" s="30"/>
      <c r="N221" s="30"/>
      <c r="O221" s="30"/>
      <c r="P221" s="30"/>
      <c r="Q221" s="40">
        <f t="shared" si="26"/>
        <v>6000</v>
      </c>
      <c r="R221" s="50">
        <f t="shared" si="26"/>
        <v>0</v>
      </c>
      <c r="S221" s="40">
        <f t="shared" si="26"/>
        <v>6000</v>
      </c>
    </row>
    <row r="222" spans="1:19" ht="23.25" customHeight="1">
      <c r="A222" s="30"/>
      <c r="B222" s="29" t="s">
        <v>102</v>
      </c>
      <c r="C222" s="30"/>
      <c r="D222" s="33"/>
      <c r="E222" s="33"/>
      <c r="F222" s="265" t="s">
        <v>130</v>
      </c>
      <c r="G222" s="266" t="s">
        <v>111</v>
      </c>
      <c r="H222" s="266" t="s">
        <v>110</v>
      </c>
      <c r="I222" s="267" t="s">
        <v>110</v>
      </c>
      <c r="J222" s="30"/>
      <c r="K222" s="30"/>
      <c r="L222" s="30"/>
      <c r="M222" s="30"/>
      <c r="N222" s="30"/>
      <c r="O222" s="30"/>
      <c r="P222" s="30"/>
      <c r="Q222" s="53">
        <f t="shared" si="26"/>
        <v>6000</v>
      </c>
      <c r="R222" s="49">
        <f t="shared" si="26"/>
        <v>0</v>
      </c>
      <c r="S222" s="53">
        <f t="shared" si="26"/>
        <v>6000</v>
      </c>
    </row>
    <row r="223" spans="1:19" ht="16.5" customHeight="1">
      <c r="A223" s="30"/>
      <c r="B223" s="29" t="s">
        <v>322</v>
      </c>
      <c r="C223" s="30"/>
      <c r="D223" s="33"/>
      <c r="E223" s="33"/>
      <c r="F223" s="265" t="s">
        <v>354</v>
      </c>
      <c r="G223" s="266" t="s">
        <v>111</v>
      </c>
      <c r="H223" s="266" t="s">
        <v>110</v>
      </c>
      <c r="I223" s="267" t="s">
        <v>110</v>
      </c>
      <c r="J223" s="30"/>
      <c r="K223" s="30"/>
      <c r="L223" s="30"/>
      <c r="M223" s="30"/>
      <c r="N223" s="30"/>
      <c r="O223" s="30"/>
      <c r="P223" s="30"/>
      <c r="Q223" s="53">
        <f t="shared" si="26"/>
        <v>6000</v>
      </c>
      <c r="R223" s="49">
        <f t="shared" si="26"/>
        <v>0</v>
      </c>
      <c r="S223" s="53">
        <f t="shared" si="26"/>
        <v>6000</v>
      </c>
    </row>
    <row r="224" spans="1:19" ht="15" customHeight="1">
      <c r="A224" s="30"/>
      <c r="B224" s="29" t="s">
        <v>355</v>
      </c>
      <c r="C224" s="30"/>
      <c r="D224" s="33"/>
      <c r="E224" s="33"/>
      <c r="F224" s="265" t="s">
        <v>379</v>
      </c>
      <c r="G224" s="266" t="s">
        <v>281</v>
      </c>
      <c r="H224" s="266" t="s">
        <v>110</v>
      </c>
      <c r="I224" s="267" t="s">
        <v>110</v>
      </c>
      <c r="J224" s="30"/>
      <c r="K224" s="30"/>
      <c r="L224" s="30"/>
      <c r="M224" s="30"/>
      <c r="N224" s="30"/>
      <c r="O224" s="30"/>
      <c r="P224" s="30"/>
      <c r="Q224" s="53">
        <f t="shared" si="26"/>
        <v>6000</v>
      </c>
      <c r="R224" s="49">
        <f t="shared" si="26"/>
        <v>0</v>
      </c>
      <c r="S224" s="53">
        <f t="shared" si="26"/>
        <v>6000</v>
      </c>
    </row>
    <row r="225" spans="1:19" ht="24" customHeight="1">
      <c r="A225" s="30"/>
      <c r="B225" s="29" t="s">
        <v>285</v>
      </c>
      <c r="C225" s="30"/>
      <c r="D225" s="33"/>
      <c r="E225" s="33"/>
      <c r="F225" s="265" t="s">
        <v>316</v>
      </c>
      <c r="G225" s="266" t="s">
        <v>281</v>
      </c>
      <c r="H225" s="266" t="s">
        <v>110</v>
      </c>
      <c r="I225" s="267" t="s">
        <v>110</v>
      </c>
      <c r="J225" s="30"/>
      <c r="K225" s="30"/>
      <c r="L225" s="30"/>
      <c r="M225" s="30"/>
      <c r="N225" s="30"/>
      <c r="O225" s="30"/>
      <c r="P225" s="30"/>
      <c r="Q225" s="53">
        <v>6000</v>
      </c>
      <c r="R225" s="49">
        <v>0</v>
      </c>
      <c r="S225" s="53">
        <f>Q225-R225</f>
        <v>6000</v>
      </c>
    </row>
    <row r="226" spans="1:19" ht="18" customHeight="1">
      <c r="A226" s="30"/>
      <c r="B226" s="31" t="s">
        <v>114</v>
      </c>
      <c r="C226" s="27"/>
      <c r="D226" s="28"/>
      <c r="E226" s="28"/>
      <c r="F226" s="268" t="s">
        <v>420</v>
      </c>
      <c r="G226" s="269" t="s">
        <v>111</v>
      </c>
      <c r="H226" s="269" t="s">
        <v>110</v>
      </c>
      <c r="I226" s="270" t="s">
        <v>110</v>
      </c>
      <c r="J226" s="27"/>
      <c r="K226" s="27"/>
      <c r="L226" s="27"/>
      <c r="M226" s="27"/>
      <c r="N226" s="27"/>
      <c r="O226" s="27"/>
      <c r="P226" s="27"/>
      <c r="Q226" s="52">
        <f aca="true" t="shared" si="27" ref="Q226:S232">Q227</f>
        <v>276100</v>
      </c>
      <c r="R226" s="52">
        <f t="shared" si="27"/>
        <v>69750</v>
      </c>
      <c r="S226" s="52">
        <f t="shared" si="27"/>
        <v>206350</v>
      </c>
    </row>
    <row r="227" spans="1:19" ht="18" customHeight="1">
      <c r="A227" s="30"/>
      <c r="B227" s="31" t="s">
        <v>99</v>
      </c>
      <c r="C227" s="27"/>
      <c r="D227" s="28"/>
      <c r="E227" s="28"/>
      <c r="F227" s="268" t="s">
        <v>421</v>
      </c>
      <c r="G227" s="269" t="s">
        <v>111</v>
      </c>
      <c r="H227" s="269" t="s">
        <v>110</v>
      </c>
      <c r="I227" s="270" t="s">
        <v>110</v>
      </c>
      <c r="J227" s="27"/>
      <c r="K227" s="27"/>
      <c r="L227" s="27"/>
      <c r="M227" s="27"/>
      <c r="N227" s="27"/>
      <c r="O227" s="27"/>
      <c r="P227" s="27"/>
      <c r="Q227" s="52">
        <f t="shared" si="27"/>
        <v>276100</v>
      </c>
      <c r="R227" s="50">
        <f t="shared" si="27"/>
        <v>69750</v>
      </c>
      <c r="S227" s="50">
        <f t="shared" si="27"/>
        <v>206350</v>
      </c>
    </row>
    <row r="228" spans="1:19" ht="18" customHeight="1">
      <c r="A228" s="30"/>
      <c r="B228" s="31" t="s">
        <v>113</v>
      </c>
      <c r="C228" s="27"/>
      <c r="D228" s="28"/>
      <c r="E228" s="28"/>
      <c r="F228" s="268" t="s">
        <v>422</v>
      </c>
      <c r="G228" s="269" t="s">
        <v>111</v>
      </c>
      <c r="H228" s="269" t="s">
        <v>110</v>
      </c>
      <c r="I228" s="270" t="s">
        <v>110</v>
      </c>
      <c r="J228" s="27"/>
      <c r="K228" s="27"/>
      <c r="L228" s="27"/>
      <c r="M228" s="27"/>
      <c r="N228" s="27"/>
      <c r="O228" s="27"/>
      <c r="P228" s="27"/>
      <c r="Q228" s="52">
        <f t="shared" si="27"/>
        <v>276100</v>
      </c>
      <c r="R228" s="50">
        <f t="shared" si="27"/>
        <v>69750</v>
      </c>
      <c r="S228" s="50">
        <f t="shared" si="27"/>
        <v>206350</v>
      </c>
    </row>
    <row r="229" spans="1:19" ht="24.75" customHeight="1">
      <c r="A229" s="30"/>
      <c r="B229" s="31" t="s">
        <v>112</v>
      </c>
      <c r="C229" s="27"/>
      <c r="D229" s="28"/>
      <c r="E229" s="28"/>
      <c r="F229" s="268" t="s">
        <v>423</v>
      </c>
      <c r="G229" s="269" t="s">
        <v>111</v>
      </c>
      <c r="H229" s="269" t="s">
        <v>110</v>
      </c>
      <c r="I229" s="270" t="s">
        <v>110</v>
      </c>
      <c r="J229" s="27"/>
      <c r="K229" s="27"/>
      <c r="L229" s="27"/>
      <c r="M229" s="27"/>
      <c r="N229" s="27"/>
      <c r="O229" s="27"/>
      <c r="P229" s="27"/>
      <c r="Q229" s="52">
        <f t="shared" si="27"/>
        <v>276100</v>
      </c>
      <c r="R229" s="50">
        <f t="shared" si="27"/>
        <v>69750</v>
      </c>
      <c r="S229" s="50">
        <f t="shared" si="27"/>
        <v>206350</v>
      </c>
    </row>
    <row r="230" spans="1:19" ht="18" customHeight="1">
      <c r="A230" s="30"/>
      <c r="B230" s="29" t="s">
        <v>428</v>
      </c>
      <c r="C230" s="30"/>
      <c r="D230" s="33"/>
      <c r="E230" s="33"/>
      <c r="F230" s="265" t="s">
        <v>424</v>
      </c>
      <c r="G230" s="266" t="s">
        <v>111</v>
      </c>
      <c r="H230" s="266" t="s">
        <v>110</v>
      </c>
      <c r="I230" s="267" t="s">
        <v>110</v>
      </c>
      <c r="J230" s="30"/>
      <c r="K230" s="30"/>
      <c r="L230" s="30"/>
      <c r="M230" s="30"/>
      <c r="N230" s="30"/>
      <c r="O230" s="30"/>
      <c r="P230" s="30"/>
      <c r="Q230" s="53">
        <f t="shared" si="27"/>
        <v>276100</v>
      </c>
      <c r="R230" s="49">
        <f t="shared" si="27"/>
        <v>69750</v>
      </c>
      <c r="S230" s="53">
        <f t="shared" si="27"/>
        <v>206350</v>
      </c>
    </row>
    <row r="231" spans="1:19" ht="18" customHeight="1">
      <c r="A231" s="30"/>
      <c r="B231" s="29" t="s">
        <v>322</v>
      </c>
      <c r="C231" s="30"/>
      <c r="D231" s="33"/>
      <c r="E231" s="33"/>
      <c r="F231" s="265" t="s">
        <v>425</v>
      </c>
      <c r="G231" s="266" t="s">
        <v>111</v>
      </c>
      <c r="H231" s="266" t="s">
        <v>110</v>
      </c>
      <c r="I231" s="267" t="s">
        <v>110</v>
      </c>
      <c r="J231" s="30"/>
      <c r="K231" s="30"/>
      <c r="L231" s="30"/>
      <c r="M231" s="30"/>
      <c r="N231" s="30"/>
      <c r="O231" s="30"/>
      <c r="P231" s="30"/>
      <c r="Q231" s="56">
        <f t="shared" si="27"/>
        <v>276100</v>
      </c>
      <c r="R231" s="66">
        <f t="shared" si="27"/>
        <v>69750</v>
      </c>
      <c r="S231" s="56">
        <f t="shared" si="27"/>
        <v>206350</v>
      </c>
    </row>
    <row r="232" spans="1:19" ht="23.25" customHeight="1">
      <c r="A232" s="30"/>
      <c r="B232" s="29" t="s">
        <v>343</v>
      </c>
      <c r="C232" s="27"/>
      <c r="D232" s="33"/>
      <c r="E232" s="33"/>
      <c r="F232" s="265" t="s">
        <v>426</v>
      </c>
      <c r="G232" s="266" t="s">
        <v>111</v>
      </c>
      <c r="H232" s="266" t="s">
        <v>110</v>
      </c>
      <c r="I232" s="267" t="s">
        <v>110</v>
      </c>
      <c r="J232" s="30"/>
      <c r="K232" s="30"/>
      <c r="L232" s="30"/>
      <c r="M232" s="30"/>
      <c r="N232" s="30"/>
      <c r="O232" s="30"/>
      <c r="P232" s="30"/>
      <c r="Q232" s="56">
        <f t="shared" si="27"/>
        <v>276100</v>
      </c>
      <c r="R232" s="56">
        <f t="shared" si="27"/>
        <v>69750</v>
      </c>
      <c r="S232" s="56">
        <f t="shared" si="27"/>
        <v>206350</v>
      </c>
    </row>
    <row r="233" spans="1:19" ht="24" customHeight="1">
      <c r="A233" s="30"/>
      <c r="B233" s="271" t="s">
        <v>455</v>
      </c>
      <c r="C233" s="272"/>
      <c r="D233" s="33"/>
      <c r="E233" s="33"/>
      <c r="F233" s="265" t="s">
        <v>427</v>
      </c>
      <c r="G233" s="266" t="s">
        <v>281</v>
      </c>
      <c r="H233" s="266" t="s">
        <v>110</v>
      </c>
      <c r="I233" s="267" t="s">
        <v>110</v>
      </c>
      <c r="J233" s="30"/>
      <c r="K233" s="30"/>
      <c r="L233" s="30"/>
      <c r="M233" s="30"/>
      <c r="N233" s="30"/>
      <c r="O233" s="30"/>
      <c r="P233" s="30"/>
      <c r="Q233" s="56">
        <v>276100</v>
      </c>
      <c r="R233" s="49">
        <v>69750</v>
      </c>
      <c r="S233" s="53">
        <f>Q233-R233</f>
        <v>206350</v>
      </c>
    </row>
    <row r="234" spans="1:19" ht="25.5" customHeight="1">
      <c r="A234" s="30"/>
      <c r="B234" s="31" t="s">
        <v>129</v>
      </c>
      <c r="C234" s="27"/>
      <c r="D234" s="28"/>
      <c r="E234" s="28"/>
      <c r="F234" s="268" t="s">
        <v>128</v>
      </c>
      <c r="G234" s="269" t="s">
        <v>111</v>
      </c>
      <c r="H234" s="269" t="s">
        <v>110</v>
      </c>
      <c r="I234" s="270" t="s">
        <v>110</v>
      </c>
      <c r="J234" s="27"/>
      <c r="K234" s="27"/>
      <c r="L234" s="27"/>
      <c r="M234" s="27"/>
      <c r="N234" s="27"/>
      <c r="O234" s="27"/>
      <c r="P234" s="27"/>
      <c r="Q234" s="40">
        <f aca="true" t="shared" si="28" ref="Q234:S239">Q235</f>
        <v>20000</v>
      </c>
      <c r="R234" s="40">
        <f t="shared" si="28"/>
        <v>0</v>
      </c>
      <c r="S234" s="40">
        <f t="shared" si="28"/>
        <v>20000</v>
      </c>
    </row>
    <row r="235" spans="1:19" ht="33.75" customHeight="1">
      <c r="A235" s="30"/>
      <c r="B235" s="31" t="s">
        <v>64</v>
      </c>
      <c r="C235" s="27"/>
      <c r="D235" s="28"/>
      <c r="E235" s="28"/>
      <c r="F235" s="268" t="s">
        <v>454</v>
      </c>
      <c r="G235" s="269" t="s">
        <v>111</v>
      </c>
      <c r="H235" s="269" t="s">
        <v>110</v>
      </c>
      <c r="I235" s="270" t="s">
        <v>110</v>
      </c>
      <c r="J235" s="27"/>
      <c r="K235" s="27"/>
      <c r="L235" s="27"/>
      <c r="M235" s="27"/>
      <c r="N235" s="27"/>
      <c r="O235" s="27"/>
      <c r="P235" s="27"/>
      <c r="Q235" s="40">
        <f t="shared" si="28"/>
        <v>20000</v>
      </c>
      <c r="R235" s="40">
        <f t="shared" si="28"/>
        <v>0</v>
      </c>
      <c r="S235" s="40">
        <f t="shared" si="28"/>
        <v>20000</v>
      </c>
    </row>
    <row r="236" spans="1:19" ht="33.75" customHeight="1">
      <c r="A236" s="30"/>
      <c r="B236" s="31" t="s">
        <v>64</v>
      </c>
      <c r="C236" s="27"/>
      <c r="D236" s="28" t="s">
        <v>126</v>
      </c>
      <c r="E236" s="28"/>
      <c r="F236" s="268" t="s">
        <v>444</v>
      </c>
      <c r="G236" s="269" t="s">
        <v>111</v>
      </c>
      <c r="H236" s="269" t="s">
        <v>110</v>
      </c>
      <c r="I236" s="270" t="s">
        <v>110</v>
      </c>
      <c r="J236" s="27"/>
      <c r="K236" s="27"/>
      <c r="L236" s="27"/>
      <c r="M236" s="27"/>
      <c r="N236" s="27"/>
      <c r="O236" s="27"/>
      <c r="P236" s="27"/>
      <c r="Q236" s="40">
        <f t="shared" si="28"/>
        <v>20000</v>
      </c>
      <c r="R236" s="50">
        <f t="shared" si="28"/>
        <v>0</v>
      </c>
      <c r="S236" s="50">
        <f t="shared" si="28"/>
        <v>20000</v>
      </c>
    </row>
    <row r="237" spans="1:19" ht="26.25" customHeight="1">
      <c r="A237" s="30"/>
      <c r="B237" s="31" t="s">
        <v>127</v>
      </c>
      <c r="C237" s="27"/>
      <c r="D237" s="28" t="s">
        <v>126</v>
      </c>
      <c r="E237" s="28"/>
      <c r="F237" s="268" t="s">
        <v>443</v>
      </c>
      <c r="G237" s="269" t="s">
        <v>111</v>
      </c>
      <c r="H237" s="269" t="s">
        <v>110</v>
      </c>
      <c r="I237" s="270" t="s">
        <v>110</v>
      </c>
      <c r="J237" s="27"/>
      <c r="K237" s="27"/>
      <c r="L237" s="27"/>
      <c r="M237" s="27"/>
      <c r="N237" s="27"/>
      <c r="O237" s="27"/>
      <c r="P237" s="27"/>
      <c r="Q237" s="40">
        <f t="shared" si="28"/>
        <v>20000</v>
      </c>
      <c r="R237" s="50">
        <f t="shared" si="28"/>
        <v>0</v>
      </c>
      <c r="S237" s="50">
        <f t="shared" si="28"/>
        <v>20000</v>
      </c>
    </row>
    <row r="238" spans="1:19" ht="13.5" customHeight="1">
      <c r="A238" s="30"/>
      <c r="B238" s="29" t="s">
        <v>58</v>
      </c>
      <c r="C238" s="30"/>
      <c r="D238" s="33" t="s">
        <v>126</v>
      </c>
      <c r="E238" s="33"/>
      <c r="F238" s="265" t="s">
        <v>442</v>
      </c>
      <c r="G238" s="266" t="s">
        <v>111</v>
      </c>
      <c r="H238" s="266" t="s">
        <v>110</v>
      </c>
      <c r="I238" s="267" t="s">
        <v>110</v>
      </c>
      <c r="J238" s="30"/>
      <c r="K238" s="30"/>
      <c r="L238" s="30"/>
      <c r="M238" s="30"/>
      <c r="N238" s="30"/>
      <c r="O238" s="30"/>
      <c r="P238" s="30"/>
      <c r="Q238" s="53">
        <f t="shared" si="28"/>
        <v>20000</v>
      </c>
      <c r="R238" s="49">
        <f t="shared" si="28"/>
        <v>0</v>
      </c>
      <c r="S238" s="53">
        <f t="shared" si="28"/>
        <v>20000</v>
      </c>
    </row>
    <row r="239" spans="1:19" ht="23.25" customHeight="1">
      <c r="A239" s="30"/>
      <c r="B239" s="29" t="s">
        <v>356</v>
      </c>
      <c r="C239" s="30"/>
      <c r="D239" s="33"/>
      <c r="E239" s="33"/>
      <c r="F239" s="265" t="s">
        <v>441</v>
      </c>
      <c r="G239" s="266" t="s">
        <v>281</v>
      </c>
      <c r="H239" s="266" t="s">
        <v>110</v>
      </c>
      <c r="I239" s="267" t="s">
        <v>110</v>
      </c>
      <c r="J239" s="30"/>
      <c r="K239" s="30"/>
      <c r="L239" s="30"/>
      <c r="M239" s="30"/>
      <c r="N239" s="30"/>
      <c r="O239" s="30"/>
      <c r="P239" s="30"/>
      <c r="Q239" s="56">
        <f t="shared" si="28"/>
        <v>20000</v>
      </c>
      <c r="R239" s="66">
        <f t="shared" si="28"/>
        <v>0</v>
      </c>
      <c r="S239" s="56">
        <f t="shared" si="28"/>
        <v>20000</v>
      </c>
    </row>
    <row r="240" spans="1:19" ht="23.25" customHeight="1">
      <c r="A240" s="30"/>
      <c r="B240" s="58" t="s">
        <v>286</v>
      </c>
      <c r="C240" s="30"/>
      <c r="D240" s="33"/>
      <c r="E240" s="33"/>
      <c r="F240" s="265" t="s">
        <v>440</v>
      </c>
      <c r="G240" s="266" t="s">
        <v>281</v>
      </c>
      <c r="H240" s="266" t="s">
        <v>110</v>
      </c>
      <c r="I240" s="267" t="s">
        <v>110</v>
      </c>
      <c r="J240" s="30"/>
      <c r="K240" s="30"/>
      <c r="L240" s="30"/>
      <c r="M240" s="30"/>
      <c r="N240" s="30"/>
      <c r="O240" s="30"/>
      <c r="P240" s="30"/>
      <c r="Q240" s="56">
        <v>20000</v>
      </c>
      <c r="R240" s="49">
        <v>0</v>
      </c>
      <c r="S240" s="53">
        <f>Q240-R240</f>
        <v>20000</v>
      </c>
    </row>
    <row r="241" spans="1:19" s="23" customFormat="1" ht="33" customHeight="1">
      <c r="A241" s="32" t="s">
        <v>50</v>
      </c>
      <c r="B241" s="31" t="s">
        <v>109</v>
      </c>
      <c r="C241" s="30"/>
      <c r="D241" s="33"/>
      <c r="E241" s="33"/>
      <c r="F241" s="268" t="s">
        <v>108</v>
      </c>
      <c r="G241" s="269"/>
      <c r="H241" s="269"/>
      <c r="I241" s="270"/>
      <c r="J241" s="30"/>
      <c r="K241" s="30"/>
      <c r="L241" s="30"/>
      <c r="M241" s="30"/>
      <c r="N241" s="30"/>
      <c r="O241" s="30"/>
      <c r="P241" s="30"/>
      <c r="Q241" s="52">
        <f>Q242+Q250</f>
        <v>612100</v>
      </c>
      <c r="R241" s="68">
        <f>R242+R250</f>
        <v>105449.78</v>
      </c>
      <c r="S241" s="52">
        <f>S242+S250</f>
        <v>506650.22</v>
      </c>
    </row>
    <row r="242" spans="1:19" s="23" customFormat="1" ht="21.75" customHeight="1">
      <c r="A242" s="32"/>
      <c r="B242" s="31" t="s">
        <v>107</v>
      </c>
      <c r="C242" s="27"/>
      <c r="D242" s="28"/>
      <c r="E242" s="28"/>
      <c r="F242" s="268" t="s">
        <v>106</v>
      </c>
      <c r="G242" s="269"/>
      <c r="H242" s="269"/>
      <c r="I242" s="270"/>
      <c r="J242" s="27"/>
      <c r="K242" s="27"/>
      <c r="L242" s="27"/>
      <c r="M242" s="27"/>
      <c r="N242" s="27"/>
      <c r="O242" s="27"/>
      <c r="P242" s="27"/>
      <c r="Q242" s="52">
        <f>Q243</f>
        <v>598000</v>
      </c>
      <c r="R242" s="50">
        <f>R243</f>
        <v>101949.78</v>
      </c>
      <c r="S242" s="50">
        <f>S243</f>
        <v>496050.22</v>
      </c>
    </row>
    <row r="243" spans="1:19" s="23" customFormat="1" ht="33.75">
      <c r="A243" s="30"/>
      <c r="B243" s="31" t="s">
        <v>255</v>
      </c>
      <c r="C243" s="27"/>
      <c r="D243" s="28"/>
      <c r="E243" s="28"/>
      <c r="F243" s="268" t="s">
        <v>105</v>
      </c>
      <c r="G243" s="269"/>
      <c r="H243" s="269"/>
      <c r="I243" s="270"/>
      <c r="J243" s="27"/>
      <c r="K243" s="27"/>
      <c r="L243" s="27"/>
      <c r="M243" s="27"/>
      <c r="N243" s="27"/>
      <c r="O243" s="27"/>
      <c r="P243" s="27"/>
      <c r="Q243" s="52">
        <f aca="true" t="shared" si="29" ref="Q243:R246">Q244</f>
        <v>598000</v>
      </c>
      <c r="R243" s="50">
        <f t="shared" si="29"/>
        <v>101949.78</v>
      </c>
      <c r="S243" s="50">
        <f>Q243-R243</f>
        <v>496050.22</v>
      </c>
    </row>
    <row r="244" spans="1:19" s="23" customFormat="1" ht="12.75">
      <c r="A244" s="30"/>
      <c r="B244" s="31" t="s">
        <v>104</v>
      </c>
      <c r="C244" s="27"/>
      <c r="D244" s="28"/>
      <c r="E244" s="28"/>
      <c r="F244" s="268" t="s">
        <v>103</v>
      </c>
      <c r="G244" s="269"/>
      <c r="H244" s="269"/>
      <c r="I244" s="270"/>
      <c r="J244" s="27"/>
      <c r="K244" s="27"/>
      <c r="L244" s="27"/>
      <c r="M244" s="27"/>
      <c r="N244" s="27"/>
      <c r="O244" s="27"/>
      <c r="P244" s="27"/>
      <c r="Q244" s="52">
        <f t="shared" si="29"/>
        <v>598000</v>
      </c>
      <c r="R244" s="50">
        <f t="shared" si="29"/>
        <v>101949.78</v>
      </c>
      <c r="S244" s="50">
        <f>S245</f>
        <v>496050.22</v>
      </c>
    </row>
    <row r="245" spans="1:19" s="23" customFormat="1" ht="22.5">
      <c r="A245" s="30"/>
      <c r="B245" s="29" t="s">
        <v>102</v>
      </c>
      <c r="C245" s="27"/>
      <c r="D245" s="28"/>
      <c r="E245" s="28"/>
      <c r="F245" s="265" t="s">
        <v>101</v>
      </c>
      <c r="G245" s="266"/>
      <c r="H245" s="266"/>
      <c r="I245" s="267"/>
      <c r="J245" s="27"/>
      <c r="K245" s="27"/>
      <c r="L245" s="27"/>
      <c r="M245" s="27"/>
      <c r="N245" s="27"/>
      <c r="O245" s="27"/>
      <c r="P245" s="27"/>
      <c r="Q245" s="53">
        <f t="shared" si="29"/>
        <v>598000</v>
      </c>
      <c r="R245" s="49">
        <f t="shared" si="29"/>
        <v>101949.78</v>
      </c>
      <c r="S245" s="53">
        <f>S246</f>
        <v>496050.22</v>
      </c>
    </row>
    <row r="246" spans="1:19" s="23" customFormat="1" ht="12.75">
      <c r="A246" s="30"/>
      <c r="B246" s="29" t="s">
        <v>322</v>
      </c>
      <c r="C246" s="27"/>
      <c r="D246" s="28"/>
      <c r="E246" s="28"/>
      <c r="F246" s="265" t="s">
        <v>357</v>
      </c>
      <c r="G246" s="266"/>
      <c r="H246" s="266"/>
      <c r="I246" s="267"/>
      <c r="J246" s="27"/>
      <c r="K246" s="27"/>
      <c r="L246" s="27"/>
      <c r="M246" s="27"/>
      <c r="N246" s="27"/>
      <c r="O246" s="27"/>
      <c r="P246" s="27"/>
      <c r="Q246" s="53">
        <f t="shared" si="29"/>
        <v>598000</v>
      </c>
      <c r="R246" s="49">
        <f t="shared" si="29"/>
        <v>101949.78</v>
      </c>
      <c r="S246" s="53">
        <f>S247</f>
        <v>496050.22</v>
      </c>
    </row>
    <row r="247" spans="1:19" s="23" customFormat="1" ht="22.5">
      <c r="A247" s="30"/>
      <c r="B247" s="29" t="s">
        <v>324</v>
      </c>
      <c r="C247" s="27"/>
      <c r="D247" s="28"/>
      <c r="E247" s="28"/>
      <c r="F247" s="265" t="s">
        <v>358</v>
      </c>
      <c r="G247" s="266"/>
      <c r="H247" s="266"/>
      <c r="I247" s="267"/>
      <c r="J247" s="27"/>
      <c r="K247" s="27"/>
      <c r="L247" s="27"/>
      <c r="M247" s="27"/>
      <c r="N247" s="27"/>
      <c r="O247" s="27"/>
      <c r="P247" s="27"/>
      <c r="Q247" s="53">
        <f>Q248+Q249</f>
        <v>598000</v>
      </c>
      <c r="R247" s="49">
        <v>101949.78</v>
      </c>
      <c r="S247" s="53">
        <f>S248+S249</f>
        <v>496050.22</v>
      </c>
    </row>
    <row r="248" spans="1:19" s="23" customFormat="1" ht="12.75" customHeight="1">
      <c r="A248" s="30"/>
      <c r="B248" s="273" t="s">
        <v>52</v>
      </c>
      <c r="C248" s="273"/>
      <c r="D248" s="28"/>
      <c r="E248" s="28"/>
      <c r="F248" s="265" t="s">
        <v>288</v>
      </c>
      <c r="G248" s="266"/>
      <c r="H248" s="266"/>
      <c r="I248" s="267"/>
      <c r="J248" s="27"/>
      <c r="K248" s="27"/>
      <c r="L248" s="27"/>
      <c r="M248" s="27"/>
      <c r="N248" s="27"/>
      <c r="O248" s="27"/>
      <c r="P248" s="27"/>
      <c r="Q248" s="53">
        <v>459300</v>
      </c>
      <c r="R248" s="49">
        <v>81789.78</v>
      </c>
      <c r="S248" s="53">
        <f>Q248-R248</f>
        <v>377510.22</v>
      </c>
    </row>
    <row r="249" spans="1:19" s="23" customFormat="1" ht="24" customHeight="1">
      <c r="A249" s="30"/>
      <c r="B249" s="273" t="s">
        <v>53</v>
      </c>
      <c r="C249" s="273"/>
      <c r="D249" s="28"/>
      <c r="E249" s="28"/>
      <c r="F249" s="265" t="s">
        <v>287</v>
      </c>
      <c r="G249" s="266"/>
      <c r="H249" s="266"/>
      <c r="I249" s="267"/>
      <c r="J249" s="27"/>
      <c r="K249" s="27"/>
      <c r="L249" s="27"/>
      <c r="M249" s="27"/>
      <c r="N249" s="27"/>
      <c r="O249" s="27"/>
      <c r="P249" s="27"/>
      <c r="Q249" s="53">
        <v>138700</v>
      </c>
      <c r="R249" s="49">
        <v>20160</v>
      </c>
      <c r="S249" s="53">
        <f>Q249-R249</f>
        <v>118540</v>
      </c>
    </row>
    <row r="250" spans="1:19" s="23" customFormat="1" ht="48.75" customHeight="1">
      <c r="A250" s="30"/>
      <c r="B250" s="69" t="s">
        <v>359</v>
      </c>
      <c r="C250" s="69"/>
      <c r="D250" s="28"/>
      <c r="E250" s="28"/>
      <c r="F250" s="268" t="s">
        <v>317</v>
      </c>
      <c r="G250" s="269"/>
      <c r="H250" s="269"/>
      <c r="I250" s="270"/>
      <c r="J250" s="27"/>
      <c r="K250" s="27"/>
      <c r="L250" s="27"/>
      <c r="M250" s="27"/>
      <c r="N250" s="27"/>
      <c r="O250" s="27"/>
      <c r="P250" s="27"/>
      <c r="Q250" s="40">
        <f>Q251</f>
        <v>14100</v>
      </c>
      <c r="R250" s="40">
        <f>R251</f>
        <v>3500</v>
      </c>
      <c r="S250" s="40">
        <f>S251</f>
        <v>10600</v>
      </c>
    </row>
    <row r="251" spans="1:19" s="23" customFormat="1" ht="13.5" customHeight="1">
      <c r="A251" s="30"/>
      <c r="B251" s="31" t="s">
        <v>85</v>
      </c>
      <c r="C251" s="65"/>
      <c r="D251" s="28"/>
      <c r="E251" s="28"/>
      <c r="F251" s="268" t="s">
        <v>384</v>
      </c>
      <c r="G251" s="269"/>
      <c r="H251" s="269"/>
      <c r="I251" s="270"/>
      <c r="J251" s="27"/>
      <c r="K251" s="27"/>
      <c r="L251" s="27"/>
      <c r="M251" s="27"/>
      <c r="N251" s="27"/>
      <c r="O251" s="27"/>
      <c r="P251" s="27"/>
      <c r="Q251" s="40">
        <f aca="true" t="shared" si="30" ref="Q251:R255">Q252</f>
        <v>14100</v>
      </c>
      <c r="R251" s="50">
        <f t="shared" si="30"/>
        <v>3500</v>
      </c>
      <c r="S251" s="40">
        <f aca="true" t="shared" si="31" ref="S251:S256">Q251-R251</f>
        <v>10600</v>
      </c>
    </row>
    <row r="252" spans="1:19" s="23" customFormat="1" ht="84" customHeight="1">
      <c r="A252" s="30"/>
      <c r="B252" s="31" t="s">
        <v>138</v>
      </c>
      <c r="C252" s="65"/>
      <c r="D252" s="28"/>
      <c r="E252" s="28"/>
      <c r="F252" s="268" t="s">
        <v>385</v>
      </c>
      <c r="G252" s="269"/>
      <c r="H252" s="269"/>
      <c r="I252" s="270"/>
      <c r="J252" s="27"/>
      <c r="K252" s="27"/>
      <c r="L252" s="27"/>
      <c r="M252" s="27"/>
      <c r="N252" s="27"/>
      <c r="O252" s="27"/>
      <c r="P252" s="27"/>
      <c r="Q252" s="40">
        <f t="shared" si="30"/>
        <v>14100</v>
      </c>
      <c r="R252" s="50">
        <f t="shared" si="30"/>
        <v>3500</v>
      </c>
      <c r="S252" s="40">
        <f t="shared" si="31"/>
        <v>10600</v>
      </c>
    </row>
    <row r="253" spans="1:19" s="23" customFormat="1" ht="15.75" customHeight="1">
      <c r="A253" s="30"/>
      <c r="B253" s="29" t="s">
        <v>136</v>
      </c>
      <c r="C253" s="65"/>
      <c r="D253" s="33"/>
      <c r="E253" s="33"/>
      <c r="F253" s="265" t="s">
        <v>394</v>
      </c>
      <c r="G253" s="266"/>
      <c r="H253" s="266"/>
      <c r="I253" s="267"/>
      <c r="J253" s="27"/>
      <c r="K253" s="27"/>
      <c r="L253" s="27"/>
      <c r="M253" s="27"/>
      <c r="N253" s="27"/>
      <c r="O253" s="27"/>
      <c r="P253" s="27"/>
      <c r="Q253" s="53">
        <f t="shared" si="30"/>
        <v>14100</v>
      </c>
      <c r="R253" s="49">
        <f t="shared" si="30"/>
        <v>3500</v>
      </c>
      <c r="S253" s="53">
        <f t="shared" si="31"/>
        <v>10600</v>
      </c>
    </row>
    <row r="254" spans="1:19" s="23" customFormat="1" ht="15.75" customHeight="1">
      <c r="A254" s="30"/>
      <c r="B254" s="64" t="s">
        <v>322</v>
      </c>
      <c r="C254" s="65"/>
      <c r="D254" s="28"/>
      <c r="E254" s="28"/>
      <c r="F254" s="265" t="s">
        <v>395</v>
      </c>
      <c r="G254" s="266"/>
      <c r="H254" s="266"/>
      <c r="I254" s="267"/>
      <c r="J254" s="27"/>
      <c r="K254" s="27"/>
      <c r="L254" s="27"/>
      <c r="M254" s="27"/>
      <c r="N254" s="27"/>
      <c r="O254" s="27"/>
      <c r="P254" s="27"/>
      <c r="Q254" s="53">
        <f t="shared" si="30"/>
        <v>14100</v>
      </c>
      <c r="R254" s="49">
        <f t="shared" si="30"/>
        <v>3500</v>
      </c>
      <c r="S254" s="53">
        <f t="shared" si="31"/>
        <v>10600</v>
      </c>
    </row>
    <row r="255" spans="1:19" s="23" customFormat="1" ht="15" customHeight="1">
      <c r="A255" s="30"/>
      <c r="B255" s="64" t="s">
        <v>332</v>
      </c>
      <c r="C255" s="65"/>
      <c r="D255" s="28"/>
      <c r="E255" s="28"/>
      <c r="F255" s="265" t="s">
        <v>396</v>
      </c>
      <c r="G255" s="266"/>
      <c r="H255" s="266"/>
      <c r="I255" s="267"/>
      <c r="J255" s="27"/>
      <c r="K255" s="27"/>
      <c r="L255" s="27"/>
      <c r="M255" s="27"/>
      <c r="N255" s="27"/>
      <c r="O255" s="27"/>
      <c r="P255" s="27"/>
      <c r="Q255" s="53">
        <f t="shared" si="30"/>
        <v>14100</v>
      </c>
      <c r="R255" s="49">
        <f t="shared" si="30"/>
        <v>3500</v>
      </c>
      <c r="S255" s="53">
        <f t="shared" si="31"/>
        <v>10600</v>
      </c>
    </row>
    <row r="256" spans="1:19" s="23" customFormat="1" ht="27.75" customHeight="1">
      <c r="A256" s="30"/>
      <c r="B256" s="29" t="s">
        <v>279</v>
      </c>
      <c r="C256" s="65"/>
      <c r="D256" s="28"/>
      <c r="E256" s="28"/>
      <c r="F256" s="265" t="s">
        <v>397</v>
      </c>
      <c r="G256" s="266"/>
      <c r="H256" s="266"/>
      <c r="I256" s="267"/>
      <c r="J256" s="27"/>
      <c r="K256" s="27"/>
      <c r="L256" s="27"/>
      <c r="M256" s="27"/>
      <c r="N256" s="27"/>
      <c r="O256" s="27"/>
      <c r="P256" s="27"/>
      <c r="Q256" s="53">
        <v>14100</v>
      </c>
      <c r="R256" s="49">
        <v>3500</v>
      </c>
      <c r="S256" s="53">
        <f t="shared" si="31"/>
        <v>10600</v>
      </c>
    </row>
    <row r="257" spans="1:19" s="23" customFormat="1" ht="13.5" customHeight="1">
      <c r="A257" s="30"/>
      <c r="B257" s="65"/>
      <c r="C257" s="65"/>
      <c r="D257" s="28"/>
      <c r="E257" s="28"/>
      <c r="F257" s="265"/>
      <c r="G257" s="266"/>
      <c r="H257" s="266"/>
      <c r="I257" s="267"/>
      <c r="J257" s="27"/>
      <c r="K257" s="27"/>
      <c r="L257" s="27"/>
      <c r="M257" s="27"/>
      <c r="N257" s="27"/>
      <c r="O257" s="27"/>
      <c r="P257" s="27"/>
      <c r="Q257" s="53"/>
      <c r="R257" s="49"/>
      <c r="S257" s="53"/>
    </row>
    <row r="258" spans="1:19" s="23" customFormat="1" ht="25.5">
      <c r="A258" s="25"/>
      <c r="B258" s="26" t="s">
        <v>100</v>
      </c>
      <c r="C258" s="25"/>
      <c r="D258" s="25"/>
      <c r="E258" s="25"/>
      <c r="F258" s="277"/>
      <c r="G258" s="278"/>
      <c r="H258" s="278"/>
      <c r="I258" s="279"/>
      <c r="J258" s="25"/>
      <c r="K258" s="25"/>
      <c r="L258" s="25"/>
      <c r="M258" s="25"/>
      <c r="N258" s="25"/>
      <c r="O258" s="25"/>
      <c r="P258" s="25"/>
      <c r="Q258" s="57">
        <v>-3503400</v>
      </c>
      <c r="R258" s="57">
        <v>-1181057.8299999991</v>
      </c>
      <c r="S258" s="57">
        <v>-2322342.170000002</v>
      </c>
    </row>
    <row r="259" spans="1:15" s="23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23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23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23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23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23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23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25" s="23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Y266" s="74"/>
    </row>
    <row r="267" spans="1:15" s="23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23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23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23" customFormat="1" ht="57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23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23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23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23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23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23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23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23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23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23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23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23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23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23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23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23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23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23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23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23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23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23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23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23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23" customFormat="1" ht="17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23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23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23" customFormat="1" ht="17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23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23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23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23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23" customFormat="1" ht="18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23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23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23" customFormat="1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32" s="23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s="23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s="23" customFormat="1" ht="34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s="23" customFormat="1" ht="21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s="23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s="23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s="23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s="23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s="23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8" ht="21.75" customHeight="1"/>
    <row r="381" ht="15.75" customHeight="1"/>
    <row r="385" ht="16.5" customHeight="1"/>
    <row r="386" ht="22.5" customHeight="1"/>
    <row r="388" ht="17.25" customHeight="1"/>
    <row r="393" ht="18.75" customHeight="1"/>
    <row r="396" ht="18.75" customHeight="1"/>
    <row r="401" ht="18" customHeight="1"/>
  </sheetData>
  <sheetProtection/>
  <mergeCells count="314">
    <mergeCell ref="F128:I128"/>
    <mergeCell ref="F129:I129"/>
    <mergeCell ref="F132:I132"/>
    <mergeCell ref="F180:I180"/>
    <mergeCell ref="F181:I181"/>
    <mergeCell ref="F176:I176"/>
    <mergeCell ref="F163:I163"/>
    <mergeCell ref="F164:I164"/>
    <mergeCell ref="F146:I146"/>
    <mergeCell ref="F147:I147"/>
    <mergeCell ref="F125:I125"/>
    <mergeCell ref="F168:I168"/>
    <mergeCell ref="F171:I171"/>
    <mergeCell ref="F144:I144"/>
    <mergeCell ref="F143:I143"/>
    <mergeCell ref="F137:I137"/>
    <mergeCell ref="F127:I127"/>
    <mergeCell ref="F160:I160"/>
    <mergeCell ref="F161:I161"/>
    <mergeCell ref="F165:I165"/>
    <mergeCell ref="F120:I120"/>
    <mergeCell ref="F112:I112"/>
    <mergeCell ref="F110:I110"/>
    <mergeCell ref="F172:I172"/>
    <mergeCell ref="F167:I167"/>
    <mergeCell ref="F189:I189"/>
    <mergeCell ref="F182:I182"/>
    <mergeCell ref="F183:I183"/>
    <mergeCell ref="F177:I177"/>
    <mergeCell ref="F179:I179"/>
    <mergeCell ref="F95:I95"/>
    <mergeCell ref="F89:I89"/>
    <mergeCell ref="F90:I90"/>
    <mergeCell ref="F107:I107"/>
    <mergeCell ref="F134:I134"/>
    <mergeCell ref="F108:I108"/>
    <mergeCell ref="F100:I100"/>
    <mergeCell ref="F122:I122"/>
    <mergeCell ref="F123:I123"/>
    <mergeCell ref="F105:I105"/>
    <mergeCell ref="F91:I91"/>
    <mergeCell ref="F87:I87"/>
    <mergeCell ref="F88:I88"/>
    <mergeCell ref="F82:I82"/>
    <mergeCell ref="F83:I83"/>
    <mergeCell ref="F84:I84"/>
    <mergeCell ref="F85:I85"/>
    <mergeCell ref="F28:I28"/>
    <mergeCell ref="F61:I61"/>
    <mergeCell ref="F39:I39"/>
    <mergeCell ref="F40:I40"/>
    <mergeCell ref="F41:I41"/>
    <mergeCell ref="F38:I38"/>
    <mergeCell ref="F29:I29"/>
    <mergeCell ref="F31:I31"/>
    <mergeCell ref="F32:I32"/>
    <mergeCell ref="F34:I34"/>
    <mergeCell ref="B20:C20"/>
    <mergeCell ref="B21:C21"/>
    <mergeCell ref="B22:C22"/>
    <mergeCell ref="B23:C23"/>
    <mergeCell ref="F21:I21"/>
    <mergeCell ref="F26:I26"/>
    <mergeCell ref="F20:I20"/>
    <mergeCell ref="B24:C24"/>
    <mergeCell ref="F27:I27"/>
    <mergeCell ref="F30:I30"/>
    <mergeCell ref="O3:O4"/>
    <mergeCell ref="P3:P4"/>
    <mergeCell ref="Q3:Q5"/>
    <mergeCell ref="B15:C15"/>
    <mergeCell ref="F9:I9"/>
    <mergeCell ref="F10:I10"/>
    <mergeCell ref="F11:I11"/>
    <mergeCell ref="C3:C4"/>
    <mergeCell ref="F6:I6"/>
    <mergeCell ref="F3:I5"/>
    <mergeCell ref="B19:C19"/>
    <mergeCell ref="F15:I15"/>
    <mergeCell ref="F16:I16"/>
    <mergeCell ref="F17:I17"/>
    <mergeCell ref="F18:I18"/>
    <mergeCell ref="F19:I19"/>
    <mergeCell ref="B16:C16"/>
    <mergeCell ref="B17:C17"/>
    <mergeCell ref="A1:S1"/>
    <mergeCell ref="M3:M4"/>
    <mergeCell ref="N3:N4"/>
    <mergeCell ref="A3:A5"/>
    <mergeCell ref="B3:B5"/>
    <mergeCell ref="K3:K4"/>
    <mergeCell ref="R3:R5"/>
    <mergeCell ref="S3:S5"/>
    <mergeCell ref="J3:J4"/>
    <mergeCell ref="L3:L4"/>
    <mergeCell ref="F7:I7"/>
    <mergeCell ref="E3:E5"/>
    <mergeCell ref="F8:I8"/>
    <mergeCell ref="F12:I12"/>
    <mergeCell ref="F24:I24"/>
    <mergeCell ref="F25:I25"/>
    <mergeCell ref="F13:I13"/>
    <mergeCell ref="F14:I14"/>
    <mergeCell ref="F22:I22"/>
    <mergeCell ref="F23:I23"/>
    <mergeCell ref="F35:I35"/>
    <mergeCell ref="F36:I36"/>
    <mergeCell ref="F33:I33"/>
    <mergeCell ref="F37:I37"/>
    <mergeCell ref="F42:I42"/>
    <mergeCell ref="F43:I43"/>
    <mergeCell ref="F44:I44"/>
    <mergeCell ref="F47:I47"/>
    <mergeCell ref="F68:I68"/>
    <mergeCell ref="F49:I49"/>
    <mergeCell ref="F50:I50"/>
    <mergeCell ref="F51:I51"/>
    <mergeCell ref="F48:I48"/>
    <mergeCell ref="F67:I67"/>
    <mergeCell ref="F64:I64"/>
    <mergeCell ref="F65:I65"/>
    <mergeCell ref="F62:I62"/>
    <mergeCell ref="F63:I63"/>
    <mergeCell ref="F69:I69"/>
    <mergeCell ref="F70:I70"/>
    <mergeCell ref="F45:I45"/>
    <mergeCell ref="F46:I46"/>
    <mergeCell ref="F66:I66"/>
    <mergeCell ref="F71:I71"/>
    <mergeCell ref="F52:I52"/>
    <mergeCell ref="F53:I53"/>
    <mergeCell ref="F56:I56"/>
    <mergeCell ref="F57:I57"/>
    <mergeCell ref="F54:I54"/>
    <mergeCell ref="F55:I55"/>
    <mergeCell ref="F59:I59"/>
    <mergeCell ref="F58:I58"/>
    <mergeCell ref="F60:I60"/>
    <mergeCell ref="F72:I72"/>
    <mergeCell ref="F73:I73"/>
    <mergeCell ref="F75:I75"/>
    <mergeCell ref="F76:I76"/>
    <mergeCell ref="F74:I74"/>
    <mergeCell ref="F111:I111"/>
    <mergeCell ref="F77:I77"/>
    <mergeCell ref="F78:I78"/>
    <mergeCell ref="F79:I79"/>
    <mergeCell ref="F81:I81"/>
    <mergeCell ref="F80:I80"/>
    <mergeCell ref="F92:I92"/>
    <mergeCell ref="F96:I96"/>
    <mergeCell ref="F113:I113"/>
    <mergeCell ref="F97:I97"/>
    <mergeCell ref="F98:I98"/>
    <mergeCell ref="F86:I86"/>
    <mergeCell ref="F109:I109"/>
    <mergeCell ref="F93:I93"/>
    <mergeCell ref="F94:I94"/>
    <mergeCell ref="F116:I116"/>
    <mergeCell ref="F114:I114"/>
    <mergeCell ref="F115:I115"/>
    <mergeCell ref="F99:I99"/>
    <mergeCell ref="F101:I101"/>
    <mergeCell ref="F102:I102"/>
    <mergeCell ref="F103:I103"/>
    <mergeCell ref="F106:I106"/>
    <mergeCell ref="F117:I117"/>
    <mergeCell ref="F155:I155"/>
    <mergeCell ref="F126:I126"/>
    <mergeCell ref="F121:I121"/>
    <mergeCell ref="F130:I130"/>
    <mergeCell ref="F131:I131"/>
    <mergeCell ref="F118:I118"/>
    <mergeCell ref="F119:I119"/>
    <mergeCell ref="F145:I145"/>
    <mergeCell ref="F152:I152"/>
    <mergeCell ref="F158:I158"/>
    <mergeCell ref="F156:I156"/>
    <mergeCell ref="F159:I159"/>
    <mergeCell ref="F157:I157"/>
    <mergeCell ref="F244:I244"/>
    <mergeCell ref="F245:I245"/>
    <mergeCell ref="F231:I231"/>
    <mergeCell ref="F232:I232"/>
    <mergeCell ref="F174:I174"/>
    <mergeCell ref="F186:I186"/>
    <mergeCell ref="B233:C233"/>
    <mergeCell ref="F243:I243"/>
    <mergeCell ref="F237:I237"/>
    <mergeCell ref="F241:I241"/>
    <mergeCell ref="F242:I242"/>
    <mergeCell ref="F239:I239"/>
    <mergeCell ref="F234:I234"/>
    <mergeCell ref="F233:I233"/>
    <mergeCell ref="F236:I236"/>
    <mergeCell ref="F235:I235"/>
    <mergeCell ref="B29:C29"/>
    <mergeCell ref="B30:C30"/>
    <mergeCell ref="B57:C57"/>
    <mergeCell ref="B248:C248"/>
    <mergeCell ref="B249:C249"/>
    <mergeCell ref="B71:C71"/>
    <mergeCell ref="B72:C72"/>
    <mergeCell ref="B80:C80"/>
    <mergeCell ref="B175:C175"/>
    <mergeCell ref="B88:C88"/>
    <mergeCell ref="B132:C132"/>
    <mergeCell ref="B142:C142"/>
    <mergeCell ref="B119:C119"/>
    <mergeCell ref="B127:C127"/>
    <mergeCell ref="B170:C170"/>
    <mergeCell ref="B148:C148"/>
    <mergeCell ref="B155:C155"/>
    <mergeCell ref="B168:C168"/>
    <mergeCell ref="B111:C111"/>
    <mergeCell ref="B179:C179"/>
    <mergeCell ref="F258:I258"/>
    <mergeCell ref="F250:I250"/>
    <mergeCell ref="F256:I256"/>
    <mergeCell ref="F257:I257"/>
    <mergeCell ref="F253:I253"/>
    <mergeCell ref="F228:I228"/>
    <mergeCell ref="F240:I240"/>
    <mergeCell ref="F246:I246"/>
    <mergeCell ref="F247:I247"/>
    <mergeCell ref="F187:I187"/>
    <mergeCell ref="F185:I185"/>
    <mergeCell ref="F238:I238"/>
    <mergeCell ref="F219:I219"/>
    <mergeCell ref="F184:I184"/>
    <mergeCell ref="F215:I215"/>
    <mergeCell ref="F201:I201"/>
    <mergeCell ref="F190:I190"/>
    <mergeCell ref="F188:I188"/>
    <mergeCell ref="B178:C178"/>
    <mergeCell ref="B164:C164"/>
    <mergeCell ref="B162:C162"/>
    <mergeCell ref="B176:C176"/>
    <mergeCell ref="F175:I175"/>
    <mergeCell ref="F169:I169"/>
    <mergeCell ref="F173:I173"/>
    <mergeCell ref="F170:I170"/>
    <mergeCell ref="F166:I166"/>
    <mergeCell ref="B90:C90"/>
    <mergeCell ref="F139:I139"/>
    <mergeCell ref="F140:I140"/>
    <mergeCell ref="F141:I141"/>
    <mergeCell ref="F138:I138"/>
    <mergeCell ref="F124:I124"/>
    <mergeCell ref="B110:C110"/>
    <mergeCell ref="F133:I133"/>
    <mergeCell ref="F104:I104"/>
    <mergeCell ref="B104:C104"/>
    <mergeCell ref="B203:C203"/>
    <mergeCell ref="B156:C156"/>
    <mergeCell ref="B184:C184"/>
    <mergeCell ref="F203:I203"/>
    <mergeCell ref="F194:I194"/>
    <mergeCell ref="B185:C185"/>
    <mergeCell ref="B161:C161"/>
    <mergeCell ref="B187:C187"/>
    <mergeCell ref="B195:C195"/>
    <mergeCell ref="F191:I191"/>
    <mergeCell ref="F255:I255"/>
    <mergeCell ref="F254:I254"/>
    <mergeCell ref="F248:I248"/>
    <mergeCell ref="F251:I251"/>
    <mergeCell ref="F252:I252"/>
    <mergeCell ref="F249:I249"/>
    <mergeCell ref="F227:I227"/>
    <mergeCell ref="F207:I207"/>
    <mergeCell ref="F208:I208"/>
    <mergeCell ref="F216:I216"/>
    <mergeCell ref="F210:I210"/>
    <mergeCell ref="F211:I211"/>
    <mergeCell ref="F212:I212"/>
    <mergeCell ref="F213:I213"/>
    <mergeCell ref="F214:I214"/>
    <mergeCell ref="F226:I226"/>
    <mergeCell ref="F192:I192"/>
    <mergeCell ref="F193:I193"/>
    <mergeCell ref="F195:I195"/>
    <mergeCell ref="F199:I199"/>
    <mergeCell ref="F198:I198"/>
    <mergeCell ref="F202:I202"/>
    <mergeCell ref="B209:C209"/>
    <mergeCell ref="F209:I209"/>
    <mergeCell ref="F225:I225"/>
    <mergeCell ref="F222:I222"/>
    <mergeCell ref="F223:I223"/>
    <mergeCell ref="F218:I218"/>
    <mergeCell ref="F217:I217"/>
    <mergeCell ref="F220:I220"/>
    <mergeCell ref="F221:I221"/>
    <mergeCell ref="F229:I229"/>
    <mergeCell ref="F230:I230"/>
    <mergeCell ref="F224:I224"/>
    <mergeCell ref="F178:I178"/>
    <mergeCell ref="F196:I196"/>
    <mergeCell ref="F197:I197"/>
    <mergeCell ref="F200:I200"/>
    <mergeCell ref="F206:I206"/>
    <mergeCell ref="F204:I204"/>
    <mergeCell ref="F205:I205"/>
    <mergeCell ref="F142:I142"/>
    <mergeCell ref="F162:I162"/>
    <mergeCell ref="F135:I135"/>
    <mergeCell ref="F136:I136"/>
    <mergeCell ref="F150:I150"/>
    <mergeCell ref="F151:I151"/>
    <mergeCell ref="F148:I148"/>
    <mergeCell ref="F149:I149"/>
    <mergeCell ref="F153:I153"/>
    <mergeCell ref="F154:I154"/>
  </mergeCells>
  <printOptions/>
  <pageMargins left="0.56" right="0.18" top="0.18" bottom="0.2" header="0.1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6" t="s">
        <v>86</v>
      </c>
      <c r="C1" s="7"/>
      <c r="D1" s="15"/>
      <c r="E1" s="15"/>
    </row>
    <row r="2" spans="2:5" ht="12.75">
      <c r="B2" s="6" t="s">
        <v>87</v>
      </c>
      <c r="C2" s="7"/>
      <c r="D2" s="15"/>
      <c r="E2" s="15"/>
    </row>
    <row r="3" spans="2:5" ht="12.75">
      <c r="B3" s="8"/>
      <c r="C3" s="8"/>
      <c r="D3" s="16"/>
      <c r="E3" s="16"/>
    </row>
    <row r="4" spans="2:5" ht="38.25">
      <c r="B4" s="9" t="s">
        <v>88</v>
      </c>
      <c r="C4" s="8"/>
      <c r="D4" s="16"/>
      <c r="E4" s="16"/>
    </row>
    <row r="5" spans="2:5" ht="12.75">
      <c r="B5" s="8"/>
      <c r="C5" s="8"/>
      <c r="D5" s="16"/>
      <c r="E5" s="16"/>
    </row>
    <row r="6" spans="2:5" ht="25.5">
      <c r="B6" s="6" t="s">
        <v>89</v>
      </c>
      <c r="C6" s="7"/>
      <c r="D6" s="15"/>
      <c r="E6" s="17" t="s">
        <v>90</v>
      </c>
    </row>
    <row r="7" spans="2:5" ht="13.5" thickBot="1">
      <c r="B7" s="8"/>
      <c r="C7" s="8"/>
      <c r="D7" s="16"/>
      <c r="E7" s="16"/>
    </row>
    <row r="8" spans="2:5" ht="51">
      <c r="B8" s="10" t="s">
        <v>91</v>
      </c>
      <c r="C8" s="11"/>
      <c r="D8" s="18"/>
      <c r="E8" s="19">
        <v>4</v>
      </c>
    </row>
    <row r="9" spans="2:5" ht="25.5">
      <c r="B9" s="12"/>
      <c r="C9" s="8"/>
      <c r="D9" s="16"/>
      <c r="E9" s="20" t="s">
        <v>92</v>
      </c>
    </row>
    <row r="10" spans="2:5" ht="26.25" thickBot="1">
      <c r="B10" s="13"/>
      <c r="C10" s="14"/>
      <c r="D10" s="21"/>
      <c r="E10" s="22" t="s">
        <v>93</v>
      </c>
    </row>
    <row r="11" spans="2:5" ht="12.75">
      <c r="B11" s="8"/>
      <c r="C11" s="8"/>
      <c r="D11" s="16"/>
      <c r="E11" s="16"/>
    </row>
    <row r="12" spans="2:5" ht="12.75">
      <c r="B12" s="8"/>
      <c r="C12" s="8"/>
      <c r="D12" s="16"/>
      <c r="E12" s="16"/>
    </row>
  </sheetData>
  <sheetProtection/>
  <hyperlinks>
    <hyperlink ref="E9" location="'Источники'!AZ17:AZ18" display="'Источники'!AZ17:AZ18"/>
    <hyperlink ref="E10" location="'Источники'!BW17:BW18" display="'Источники'!BW17:BW1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76" t="s">
        <v>468</v>
      </c>
      <c r="C1" s="7"/>
      <c r="D1" s="15"/>
      <c r="E1" s="15"/>
    </row>
    <row r="2" spans="2:5" ht="12.75">
      <c r="B2" s="76" t="s">
        <v>469</v>
      </c>
      <c r="C2" s="7"/>
      <c r="D2" s="15"/>
      <c r="E2" s="15"/>
    </row>
    <row r="3" spans="2:5" ht="12.75">
      <c r="B3" s="8"/>
      <c r="C3" s="8"/>
      <c r="D3" s="16"/>
      <c r="E3" s="16"/>
    </row>
    <row r="4" spans="2:5" ht="38.25">
      <c r="B4" s="77" t="s">
        <v>88</v>
      </c>
      <c r="C4" s="8"/>
      <c r="D4" s="16"/>
      <c r="E4" s="16"/>
    </row>
    <row r="5" spans="2:5" ht="12.75">
      <c r="B5" s="8"/>
      <c r="C5" s="8"/>
      <c r="D5" s="16"/>
      <c r="E5" s="16"/>
    </row>
    <row r="6" spans="2:5" ht="25.5">
      <c r="B6" s="76" t="s">
        <v>89</v>
      </c>
      <c r="C6" s="7"/>
      <c r="D6" s="15"/>
      <c r="E6" s="79" t="s">
        <v>90</v>
      </c>
    </row>
    <row r="7" spans="2:5" ht="13.5" thickBot="1">
      <c r="B7" s="8"/>
      <c r="C7" s="8"/>
      <c r="D7" s="16"/>
      <c r="E7" s="16"/>
    </row>
    <row r="8" spans="2:5" ht="51">
      <c r="B8" s="78" t="s">
        <v>91</v>
      </c>
      <c r="C8" s="11"/>
      <c r="D8" s="18"/>
      <c r="E8" s="19">
        <v>3</v>
      </c>
    </row>
    <row r="9" spans="2:5" ht="26.25" thickBot="1">
      <c r="B9" s="13"/>
      <c r="C9" s="14"/>
      <c r="D9" s="21"/>
      <c r="E9" s="80" t="s">
        <v>470</v>
      </c>
    </row>
    <row r="10" spans="2:5" ht="12.75">
      <c r="B10" s="8"/>
      <c r="C10" s="8"/>
      <c r="D10" s="16"/>
      <c r="E10" s="16"/>
    </row>
    <row r="11" spans="2:5" ht="12.75">
      <c r="B11" s="8"/>
      <c r="C11" s="8"/>
      <c r="D11" s="16"/>
      <c r="E11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X102"/>
  <sheetViews>
    <sheetView view="pageBreakPreview" zoomScaleSheetLayoutView="100" zoomScalePageLayoutView="0" workbookViewId="0" topLeftCell="A1">
      <selection activeCell="A17" sqref="A17:AB17"/>
    </sheetView>
  </sheetViews>
  <sheetFormatPr defaultColWidth="0.875" defaultRowHeight="12.75"/>
  <cols>
    <col min="1" max="1" width="3.625" style="1" customWidth="1"/>
    <col min="2" max="27" width="0.875" style="1" customWidth="1"/>
    <col min="28" max="28" width="21.875" style="1" customWidth="1"/>
    <col min="29" max="29" width="4.625" style="1" customWidth="1"/>
    <col min="30" max="31" width="0.875" style="1" customWidth="1"/>
    <col min="32" max="32" width="1.00390625" style="1" customWidth="1"/>
    <col min="33" max="33" width="0.37109375" style="1" customWidth="1"/>
    <col min="34" max="34" width="0.875" style="1" hidden="1" customWidth="1"/>
    <col min="35" max="53" width="0.875" style="1" customWidth="1"/>
    <col min="54" max="54" width="6.375" style="1" customWidth="1"/>
    <col min="55" max="55" width="0.2421875" style="1" customWidth="1"/>
    <col min="56" max="60" width="0.875" style="1" customWidth="1"/>
    <col min="61" max="61" width="0.2421875" style="1" customWidth="1"/>
    <col min="62" max="70" width="0.875" style="1" customWidth="1"/>
    <col min="71" max="71" width="1.875" style="1" customWidth="1"/>
    <col min="72" max="72" width="0.2421875" style="1" customWidth="1"/>
    <col min="73" max="74" width="0.875" style="1" hidden="1" customWidth="1"/>
    <col min="75" max="88" width="0.875" style="1" customWidth="1"/>
    <col min="89" max="89" width="5.375" style="1" customWidth="1"/>
    <col min="90" max="91" width="0.875" style="1" hidden="1" customWidth="1"/>
    <col min="92" max="92" width="0.875" style="1" customWidth="1"/>
    <col min="93" max="93" width="1.875" style="1" customWidth="1"/>
    <col min="94" max="106" width="0.875" style="1" customWidth="1"/>
    <col min="107" max="107" width="1.875" style="1" customWidth="1"/>
    <col min="108" max="108" width="1.25" style="1" hidden="1" customWidth="1"/>
    <col min="109" max="110" width="0.875" style="1" hidden="1" customWidth="1"/>
    <col min="111" max="16384" width="0.875" style="1" customWidth="1"/>
  </cols>
  <sheetData>
    <row r="2" spans="22:110" ht="15" customHeight="1" thickBot="1">
      <c r="V2" s="519" t="s">
        <v>13</v>
      </c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519"/>
      <c r="BN2" s="519"/>
      <c r="BO2" s="51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  <c r="CJ2" s="519"/>
      <c r="CK2" s="519"/>
      <c r="CL2" s="519"/>
      <c r="CM2" s="519"/>
      <c r="CO2" s="511" t="s">
        <v>6</v>
      </c>
      <c r="CP2" s="512"/>
      <c r="CQ2" s="512"/>
      <c r="CR2" s="512"/>
      <c r="CS2" s="512"/>
      <c r="CT2" s="512"/>
      <c r="CU2" s="512"/>
      <c r="CV2" s="512"/>
      <c r="CW2" s="512"/>
      <c r="CX2" s="512"/>
      <c r="CY2" s="512"/>
      <c r="CZ2" s="512"/>
      <c r="DA2" s="512"/>
      <c r="DB2" s="512"/>
      <c r="DC2" s="512"/>
      <c r="DD2" s="512"/>
      <c r="DE2" s="512"/>
      <c r="DF2" s="513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525" t="s">
        <v>14</v>
      </c>
      <c r="CP3" s="526"/>
      <c r="CQ3" s="526"/>
      <c r="CR3" s="526"/>
      <c r="CS3" s="526"/>
      <c r="CT3" s="526"/>
      <c r="CU3" s="526"/>
      <c r="CV3" s="526"/>
      <c r="CW3" s="526"/>
      <c r="CX3" s="526"/>
      <c r="CY3" s="526"/>
      <c r="CZ3" s="526"/>
      <c r="DA3" s="526"/>
      <c r="DB3" s="526"/>
      <c r="DC3" s="526"/>
      <c r="DD3" s="526"/>
      <c r="DE3" s="526"/>
      <c r="DF3" s="527"/>
    </row>
    <row r="4" spans="1:110" s="2" customFormat="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35" t="s">
        <v>23</v>
      </c>
      <c r="AS4" s="520">
        <v>42036</v>
      </c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136">
        <v>8</v>
      </c>
      <c r="BR4" s="136"/>
      <c r="BS4" s="136"/>
      <c r="BT4" s="137"/>
      <c r="BU4" s="137"/>
      <c r="BV4" s="138">
        <v>8</v>
      </c>
      <c r="BW4" s="138"/>
      <c r="BX4" s="1"/>
      <c r="BY4" s="1"/>
      <c r="BZ4" s="1"/>
      <c r="CA4" s="1"/>
      <c r="CB4" s="1"/>
      <c r="CC4" s="509" t="s">
        <v>7</v>
      </c>
      <c r="CD4" s="509"/>
      <c r="CE4" s="509"/>
      <c r="CF4" s="509"/>
      <c r="CG4" s="509"/>
      <c r="CH4" s="509"/>
      <c r="CI4" s="509"/>
      <c r="CJ4" s="509"/>
      <c r="CK4" s="509"/>
      <c r="CL4" s="1"/>
      <c r="CM4" s="135" t="s">
        <v>7</v>
      </c>
      <c r="CN4" s="1"/>
      <c r="CO4" s="311" t="s">
        <v>736</v>
      </c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510"/>
    </row>
    <row r="5" spans="1:110" s="2" customFormat="1" ht="10.5" customHeight="1">
      <c r="A5" s="1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5"/>
      <c r="BU5" s="5"/>
      <c r="BV5" s="5"/>
      <c r="BW5" s="5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413" t="s">
        <v>530</v>
      </c>
      <c r="CP5" s="414"/>
      <c r="CQ5" s="414"/>
      <c r="CR5" s="414"/>
      <c r="CS5" s="414"/>
      <c r="CT5" s="414"/>
      <c r="CU5" s="414"/>
      <c r="CV5" s="414"/>
      <c r="CW5" s="414"/>
      <c r="CX5" s="414"/>
      <c r="CY5" s="414"/>
      <c r="CZ5" s="414"/>
      <c r="DA5" s="414"/>
      <c r="DB5" s="414"/>
      <c r="DC5" s="414"/>
      <c r="DD5" s="414"/>
      <c r="DE5" s="414"/>
      <c r="DF5" s="514"/>
    </row>
    <row r="6" spans="1:110" s="2" customFormat="1" ht="24" customHeight="1">
      <c r="A6" s="508" t="s">
        <v>16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22" t="s">
        <v>509</v>
      </c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  <c r="BQ6" s="522"/>
      <c r="BR6" s="522"/>
      <c r="BS6" s="522"/>
      <c r="BT6" s="522"/>
      <c r="BU6" s="522"/>
      <c r="BV6" s="522"/>
      <c r="BW6" s="522"/>
      <c r="BX6" s="522"/>
      <c r="BY6" s="522"/>
      <c r="BZ6" s="522"/>
      <c r="CA6" s="522"/>
      <c r="CB6" s="522"/>
      <c r="CC6" s="509" t="s">
        <v>8</v>
      </c>
      <c r="CD6" s="509"/>
      <c r="CE6" s="509"/>
      <c r="CF6" s="509"/>
      <c r="CG6" s="509"/>
      <c r="CH6" s="509"/>
      <c r="CI6" s="509"/>
      <c r="CJ6" s="509"/>
      <c r="CK6" s="509"/>
      <c r="CL6" s="1"/>
      <c r="CM6" s="135" t="s">
        <v>8</v>
      </c>
      <c r="CN6" s="1"/>
      <c r="CO6" s="515"/>
      <c r="CP6" s="516"/>
      <c r="CQ6" s="516"/>
      <c r="CR6" s="516"/>
      <c r="CS6" s="516"/>
      <c r="CT6" s="516"/>
      <c r="CU6" s="516"/>
      <c r="CV6" s="516"/>
      <c r="CW6" s="516"/>
      <c r="CX6" s="516"/>
      <c r="CY6" s="516"/>
      <c r="CZ6" s="516"/>
      <c r="DA6" s="516"/>
      <c r="DB6" s="516"/>
      <c r="DC6" s="516"/>
      <c r="DD6" s="516"/>
      <c r="DE6" s="516"/>
      <c r="DF6" s="517"/>
    </row>
    <row r="7" spans="1:110" s="2" customFormat="1" ht="44.25" customHeight="1">
      <c r="A7" s="141" t="s">
        <v>11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532" t="s">
        <v>511</v>
      </c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N7" s="532"/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2"/>
      <c r="BA7" s="532"/>
      <c r="BB7" s="532"/>
      <c r="BC7" s="532"/>
      <c r="BD7" s="532"/>
      <c r="BE7" s="532"/>
      <c r="BF7" s="532"/>
      <c r="BG7" s="532"/>
      <c r="BH7" s="532"/>
      <c r="BI7" s="532"/>
      <c r="BJ7" s="532"/>
      <c r="BK7" s="532"/>
      <c r="BL7" s="532"/>
      <c r="BM7" s="532"/>
      <c r="BN7" s="532"/>
      <c r="BO7" s="532"/>
      <c r="BP7" s="532"/>
      <c r="BQ7" s="532"/>
      <c r="BR7" s="532"/>
      <c r="BS7" s="532"/>
      <c r="BT7" s="532"/>
      <c r="BU7" s="532"/>
      <c r="BV7" s="532"/>
      <c r="BW7" s="532"/>
      <c r="BX7" s="532"/>
      <c r="BY7" s="446" t="s">
        <v>481</v>
      </c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1"/>
      <c r="CM7" s="135" t="s">
        <v>9</v>
      </c>
      <c r="CN7" s="1"/>
      <c r="CO7" s="311" t="s">
        <v>638</v>
      </c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510"/>
    </row>
    <row r="8" spans="1:110" s="2" customFormat="1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509" t="s">
        <v>649</v>
      </c>
      <c r="CD8" s="509"/>
      <c r="CE8" s="509"/>
      <c r="CF8" s="509"/>
      <c r="CG8" s="509"/>
      <c r="CH8" s="509"/>
      <c r="CI8" s="509"/>
      <c r="CJ8" s="509"/>
      <c r="CK8" s="509"/>
      <c r="CL8" s="1"/>
      <c r="CM8" s="135"/>
      <c r="CN8" s="1"/>
      <c r="CO8" s="430" t="s">
        <v>650</v>
      </c>
      <c r="CP8" s="431"/>
      <c r="CQ8" s="431"/>
      <c r="CR8" s="431"/>
      <c r="CS8" s="431"/>
      <c r="CT8" s="431"/>
      <c r="CU8" s="431"/>
      <c r="CV8" s="431"/>
      <c r="CW8" s="431"/>
      <c r="CX8" s="431"/>
      <c r="CY8" s="431"/>
      <c r="CZ8" s="431"/>
      <c r="DA8" s="431"/>
      <c r="DB8" s="431"/>
      <c r="DC8" s="431"/>
      <c r="DD8" s="431"/>
      <c r="DE8" s="143"/>
      <c r="DF8" s="140"/>
    </row>
    <row r="9" spans="1:110" s="2" customFormat="1" ht="15" customHeight="1">
      <c r="A9" s="1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35"/>
      <c r="CN9" s="1"/>
      <c r="CO9" s="311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510"/>
    </row>
    <row r="10" spans="1:110" s="2" customFormat="1" ht="15" customHeight="1" thickBot="1">
      <c r="A10" s="1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393" t="s">
        <v>10</v>
      </c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528"/>
    </row>
    <row r="11" spans="1:110" s="3" customFormat="1" ht="21" customHeight="1">
      <c r="A11" s="523" t="s">
        <v>17</v>
      </c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23"/>
      <c r="BC11" s="523"/>
      <c r="BD11" s="523"/>
      <c r="BE11" s="523"/>
      <c r="BF11" s="523"/>
      <c r="BG11" s="523"/>
      <c r="BH11" s="523"/>
      <c r="BI11" s="523"/>
      <c r="BJ11" s="523"/>
      <c r="BK11" s="523"/>
      <c r="BL11" s="523"/>
      <c r="BM11" s="523"/>
      <c r="BN11" s="523"/>
      <c r="BO11" s="523"/>
      <c r="BP11" s="523"/>
      <c r="BQ11" s="523"/>
      <c r="BR11" s="523"/>
      <c r="BS11" s="523"/>
      <c r="BT11" s="523"/>
      <c r="BU11" s="523"/>
      <c r="BV11" s="523"/>
      <c r="BW11" s="523"/>
      <c r="BX11" s="523"/>
      <c r="BY11" s="523"/>
      <c r="BZ11" s="523"/>
      <c r="CA11" s="523"/>
      <c r="CB11" s="523"/>
      <c r="CC11" s="523"/>
      <c r="CD11" s="523"/>
      <c r="CE11" s="523"/>
      <c r="CF11" s="523"/>
      <c r="CG11" s="523"/>
      <c r="CH11" s="523"/>
      <c r="CI11" s="523"/>
      <c r="CJ11" s="523"/>
      <c r="CK11" s="523"/>
      <c r="CL11" s="523"/>
      <c r="CM11" s="523"/>
      <c r="CN11" s="523"/>
      <c r="CO11" s="523"/>
      <c r="CP11" s="523"/>
      <c r="CQ11" s="523"/>
      <c r="CR11" s="523"/>
      <c r="CS11" s="523"/>
      <c r="CT11" s="523"/>
      <c r="CU11" s="523"/>
      <c r="CV11" s="523"/>
      <c r="CW11" s="523"/>
      <c r="CX11" s="523"/>
      <c r="CY11" s="523"/>
      <c r="CZ11" s="523"/>
      <c r="DA11" s="523"/>
      <c r="DB11" s="523"/>
      <c r="DC11" s="523"/>
      <c r="DD11" s="523"/>
      <c r="DE11" s="523"/>
      <c r="DF11" s="523"/>
    </row>
    <row r="12" spans="1:110" ht="39" customHeight="1">
      <c r="A12" s="534" t="s">
        <v>0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 t="s">
        <v>1</v>
      </c>
      <c r="AD12" s="534"/>
      <c r="AE12" s="534"/>
      <c r="AF12" s="534"/>
      <c r="AG12" s="534"/>
      <c r="AH12" s="534"/>
      <c r="AI12" s="534" t="s">
        <v>532</v>
      </c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34" t="s">
        <v>21</v>
      </c>
      <c r="BD12" s="534"/>
      <c r="BE12" s="534"/>
      <c r="BF12" s="534"/>
      <c r="BG12" s="534"/>
      <c r="BH12" s="534"/>
      <c r="BI12" s="534"/>
      <c r="BJ12" s="534"/>
      <c r="BK12" s="534"/>
      <c r="BL12" s="534"/>
      <c r="BM12" s="534"/>
      <c r="BN12" s="534"/>
      <c r="BO12" s="534"/>
      <c r="BP12" s="534"/>
      <c r="BQ12" s="534"/>
      <c r="BR12" s="534"/>
      <c r="BS12" s="534"/>
      <c r="BT12" s="534"/>
      <c r="BU12" s="534"/>
      <c r="BV12" s="534"/>
      <c r="BW12" s="534" t="s">
        <v>2</v>
      </c>
      <c r="BX12" s="534"/>
      <c r="BY12" s="534"/>
      <c r="BZ12" s="534"/>
      <c r="CA12" s="534"/>
      <c r="CB12" s="534"/>
      <c r="CC12" s="534"/>
      <c r="CD12" s="534"/>
      <c r="CE12" s="534"/>
      <c r="CF12" s="534"/>
      <c r="CG12" s="534"/>
      <c r="CH12" s="534"/>
      <c r="CI12" s="534"/>
      <c r="CJ12" s="534"/>
      <c r="CK12" s="534"/>
      <c r="CL12" s="534"/>
      <c r="CM12" s="534"/>
      <c r="CN12" s="534"/>
      <c r="CO12" s="534" t="s">
        <v>3</v>
      </c>
      <c r="CP12" s="534"/>
      <c r="CQ12" s="534"/>
      <c r="CR12" s="534"/>
      <c r="CS12" s="534"/>
      <c r="CT12" s="534"/>
      <c r="CU12" s="534"/>
      <c r="CV12" s="534"/>
      <c r="CW12" s="534"/>
      <c r="CX12" s="534"/>
      <c r="CY12" s="534"/>
      <c r="CZ12" s="534"/>
      <c r="DA12" s="534"/>
      <c r="DB12" s="534"/>
      <c r="DC12" s="534"/>
      <c r="DD12" s="534"/>
      <c r="DE12" s="534"/>
      <c r="DF12" s="534"/>
    </row>
    <row r="13" spans="1:110" s="4" customFormat="1" ht="12" customHeight="1" thickBot="1">
      <c r="A13" s="540">
        <v>1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24">
        <v>2</v>
      </c>
      <c r="AD13" s="524"/>
      <c r="AE13" s="524"/>
      <c r="AF13" s="524"/>
      <c r="AG13" s="524"/>
      <c r="AH13" s="524"/>
      <c r="AI13" s="524">
        <v>3</v>
      </c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>
        <v>4</v>
      </c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>
        <v>5</v>
      </c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>
        <v>6</v>
      </c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</row>
    <row r="14" spans="1:128" ht="15" customHeight="1">
      <c r="A14" s="457" t="s">
        <v>18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9"/>
      <c r="AC14" s="550" t="s">
        <v>4</v>
      </c>
      <c r="AD14" s="451"/>
      <c r="AE14" s="451"/>
      <c r="AF14" s="451"/>
      <c r="AG14" s="451"/>
      <c r="AH14" s="452"/>
      <c r="AI14" s="450" t="s">
        <v>5</v>
      </c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2"/>
      <c r="BC14" s="366">
        <f>BC16+BC67</f>
        <v>65347367.7</v>
      </c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7"/>
      <c r="BW14" s="366">
        <f>BW16+BW67</f>
        <v>65534003.33</v>
      </c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7"/>
      <c r="CO14" s="366">
        <f aca="true" t="shared" si="0" ref="CO14:CO21">BC14-BW14</f>
        <v>-186635.62999999523</v>
      </c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7"/>
      <c r="DG14" s="333">
        <f>BW14/BC14*100</f>
        <v>100.28560542921454</v>
      </c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</row>
    <row r="15" spans="1:128" ht="15" customHeight="1">
      <c r="A15" s="544" t="s">
        <v>533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6"/>
      <c r="AC15" s="430"/>
      <c r="AD15" s="431"/>
      <c r="AE15" s="431"/>
      <c r="AF15" s="431"/>
      <c r="AG15" s="431"/>
      <c r="AH15" s="145"/>
      <c r="AI15" s="432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3"/>
      <c r="BC15" s="424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158"/>
      <c r="BV15" s="159"/>
      <c r="BW15" s="410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2"/>
      <c r="CO15" s="424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160"/>
      <c r="DF15" s="162"/>
      <c r="DG15" s="333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</row>
    <row r="16" spans="1:128" ht="15" customHeight="1" thickBot="1">
      <c r="A16" s="538" t="s">
        <v>31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9"/>
      <c r="AC16" s="413"/>
      <c r="AD16" s="414"/>
      <c r="AE16" s="414"/>
      <c r="AF16" s="414"/>
      <c r="AG16" s="415"/>
      <c r="AH16" s="188"/>
      <c r="AI16" s="447" t="s">
        <v>33</v>
      </c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9"/>
      <c r="BC16" s="518">
        <f>BC17+BC44</f>
        <v>31223900</v>
      </c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497"/>
      <c r="BT16" s="578"/>
      <c r="BU16" s="183"/>
      <c r="BV16" s="183"/>
      <c r="BW16" s="407">
        <f>BW17+BW44</f>
        <v>33311857.38</v>
      </c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9"/>
      <c r="CO16" s="518">
        <f t="shared" si="0"/>
        <v>-2087957.379999999</v>
      </c>
      <c r="CP16" s="497"/>
      <c r="CQ16" s="497"/>
      <c r="CR16" s="497"/>
      <c r="CS16" s="497"/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162"/>
      <c r="DF16" s="183"/>
      <c r="DG16" s="333">
        <f aca="true" t="shared" si="1" ref="DG16:DG50">BW16/BC16*100</f>
        <v>106.68704863902332</v>
      </c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</row>
    <row r="17" spans="1:128" ht="15" customHeight="1" thickBot="1">
      <c r="A17" s="335" t="s">
        <v>648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7"/>
      <c r="AC17" s="341"/>
      <c r="AD17" s="342"/>
      <c r="AE17" s="342"/>
      <c r="AF17" s="342"/>
      <c r="AG17" s="343"/>
      <c r="AH17" s="148"/>
      <c r="AI17" s="348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50"/>
      <c r="BC17" s="404">
        <f>BC18+BC23+BC29+BC32+BC41</f>
        <v>20963800</v>
      </c>
      <c r="BD17" s="444"/>
      <c r="BE17" s="444"/>
      <c r="BF17" s="444"/>
      <c r="BG17" s="444"/>
      <c r="BH17" s="444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444"/>
      <c r="BT17" s="445"/>
      <c r="BU17" s="171"/>
      <c r="BV17" s="171"/>
      <c r="BW17" s="353">
        <f>BW18+BW23+BW29+BW32+BW41</f>
        <v>21941132.27</v>
      </c>
      <c r="BX17" s="354"/>
      <c r="BY17" s="354"/>
      <c r="BZ17" s="354"/>
      <c r="CA17" s="354"/>
      <c r="CB17" s="354"/>
      <c r="CC17" s="354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5"/>
      <c r="CO17" s="404">
        <f>BC17-BW17</f>
        <v>-977332.2699999996</v>
      </c>
      <c r="CP17" s="444"/>
      <c r="CQ17" s="444"/>
      <c r="CR17" s="444"/>
      <c r="CS17" s="444"/>
      <c r="CT17" s="444"/>
      <c r="CU17" s="444"/>
      <c r="CV17" s="444"/>
      <c r="CW17" s="444"/>
      <c r="CX17" s="444"/>
      <c r="CY17" s="444"/>
      <c r="CZ17" s="444"/>
      <c r="DA17" s="444"/>
      <c r="DB17" s="444"/>
      <c r="DC17" s="444"/>
      <c r="DD17" s="444"/>
      <c r="DE17" s="162"/>
      <c r="DF17" s="183"/>
      <c r="DG17" s="333">
        <f t="shared" si="1"/>
        <v>104.66199958976902</v>
      </c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</row>
    <row r="18" spans="1:128" ht="15" customHeight="1" thickBot="1">
      <c r="A18" s="335" t="s">
        <v>25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7"/>
      <c r="AC18" s="341"/>
      <c r="AD18" s="342"/>
      <c r="AE18" s="342"/>
      <c r="AF18" s="342"/>
      <c r="AG18" s="343"/>
      <c r="AH18" s="148"/>
      <c r="AI18" s="348" t="s">
        <v>493</v>
      </c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50"/>
      <c r="BC18" s="404">
        <f>BC19</f>
        <v>2800000</v>
      </c>
      <c r="BD18" s="444"/>
      <c r="BE18" s="444"/>
      <c r="BF18" s="444"/>
      <c r="BG18" s="444"/>
      <c r="BH18" s="444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4"/>
      <c r="BT18" s="445"/>
      <c r="BU18" s="171"/>
      <c r="BV18" s="171"/>
      <c r="BW18" s="353">
        <f>BW19</f>
        <v>2825505.92</v>
      </c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5"/>
      <c r="CO18" s="404">
        <f t="shared" si="0"/>
        <v>-25505.919999999925</v>
      </c>
      <c r="CP18" s="444"/>
      <c r="CQ18" s="444"/>
      <c r="CR18" s="444"/>
      <c r="CS18" s="444"/>
      <c r="CT18" s="444"/>
      <c r="CU18" s="444"/>
      <c r="CV18" s="444"/>
      <c r="CW18" s="444"/>
      <c r="CX18" s="444"/>
      <c r="CY18" s="444"/>
      <c r="CZ18" s="444"/>
      <c r="DA18" s="444"/>
      <c r="DB18" s="444"/>
      <c r="DC18" s="444"/>
      <c r="DD18" s="444"/>
      <c r="DE18" s="162"/>
      <c r="DF18" s="183"/>
      <c r="DG18" s="333">
        <f t="shared" si="1"/>
        <v>100.91092571428571</v>
      </c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</row>
    <row r="19" spans="1:128" ht="15" customHeight="1">
      <c r="A19" s="541" t="s">
        <v>393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542"/>
      <c r="Z19" s="542"/>
      <c r="AA19" s="542"/>
      <c r="AB19" s="543"/>
      <c r="AC19" s="515"/>
      <c r="AD19" s="516"/>
      <c r="AE19" s="516"/>
      <c r="AF19" s="516"/>
      <c r="AG19" s="551"/>
      <c r="AH19" s="146"/>
      <c r="AI19" s="535" t="s">
        <v>494</v>
      </c>
      <c r="AJ19" s="536"/>
      <c r="AK19" s="536"/>
      <c r="AL19" s="536"/>
      <c r="AM19" s="536"/>
      <c r="AN19" s="536"/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/>
      <c r="BA19" s="536"/>
      <c r="BB19" s="537"/>
      <c r="BC19" s="454">
        <v>2800000</v>
      </c>
      <c r="BD19" s="455"/>
      <c r="BE19" s="455"/>
      <c r="BF19" s="455"/>
      <c r="BG19" s="455"/>
      <c r="BH19" s="455"/>
      <c r="BI19" s="455"/>
      <c r="BJ19" s="455"/>
      <c r="BK19" s="455"/>
      <c r="BL19" s="455"/>
      <c r="BM19" s="455"/>
      <c r="BN19" s="455"/>
      <c r="BO19" s="455"/>
      <c r="BP19" s="455"/>
      <c r="BQ19" s="455"/>
      <c r="BR19" s="455"/>
      <c r="BS19" s="455"/>
      <c r="BT19" s="456"/>
      <c r="BU19" s="161"/>
      <c r="BV19" s="161"/>
      <c r="BW19" s="381">
        <f>SUM(BW20:CN22)</f>
        <v>2825505.92</v>
      </c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3"/>
      <c r="CO19" s="454">
        <f t="shared" si="0"/>
        <v>-25505.919999999925</v>
      </c>
      <c r="CP19" s="455"/>
      <c r="CQ19" s="455"/>
      <c r="CR19" s="455"/>
      <c r="CS19" s="455"/>
      <c r="CT19" s="455"/>
      <c r="CU19" s="455"/>
      <c r="CV19" s="455"/>
      <c r="CW19" s="455"/>
      <c r="CX19" s="455"/>
      <c r="CY19" s="455"/>
      <c r="CZ19" s="455"/>
      <c r="DA19" s="455"/>
      <c r="DB19" s="455"/>
      <c r="DC19" s="455"/>
      <c r="DD19" s="455"/>
      <c r="DE19" s="162"/>
      <c r="DF19" s="183"/>
      <c r="DG19" s="333">
        <f t="shared" si="1"/>
        <v>100.91092571428571</v>
      </c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</row>
    <row r="20" spans="1:128" ht="75" customHeight="1">
      <c r="A20" s="328" t="s">
        <v>521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30"/>
      <c r="AC20" s="311"/>
      <c r="AD20" s="312"/>
      <c r="AE20" s="312"/>
      <c r="AF20" s="312"/>
      <c r="AG20" s="312"/>
      <c r="AH20" s="312"/>
      <c r="AI20" s="312" t="s">
        <v>471</v>
      </c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3">
        <v>0</v>
      </c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5"/>
      <c r="BW20" s="491">
        <v>2653832.73</v>
      </c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2"/>
      <c r="CM20" s="492"/>
      <c r="CN20" s="493"/>
      <c r="CO20" s="313">
        <f>BC20-BW20</f>
        <v>-2653832.73</v>
      </c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2"/>
      <c r="DG20" s="333" t="e">
        <f t="shared" si="1"/>
        <v>#DIV/0!</v>
      </c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</row>
    <row r="21" spans="1:128" ht="96.75" customHeight="1">
      <c r="A21" s="328" t="s">
        <v>515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30"/>
      <c r="AC21" s="311"/>
      <c r="AD21" s="312"/>
      <c r="AE21" s="312"/>
      <c r="AF21" s="312"/>
      <c r="AG21" s="312"/>
      <c r="AH21" s="312"/>
      <c r="AI21" s="312" t="s">
        <v>508</v>
      </c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3">
        <v>0</v>
      </c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5"/>
      <c r="BW21" s="491">
        <v>5730.9</v>
      </c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3"/>
      <c r="CO21" s="313">
        <f t="shared" si="0"/>
        <v>-5730.9</v>
      </c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2"/>
      <c r="DG21" s="333" t="e">
        <f t="shared" si="1"/>
        <v>#DIV/0!</v>
      </c>
      <c r="DH21" s="334"/>
      <c r="DI21" s="334"/>
      <c r="DJ21" s="334"/>
      <c r="DK21" s="334"/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</row>
    <row r="22" spans="1:128" ht="40.5" customHeight="1" thickBot="1">
      <c r="A22" s="464" t="s">
        <v>522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6"/>
      <c r="AC22" s="467"/>
      <c r="AD22" s="460"/>
      <c r="AE22" s="460"/>
      <c r="AF22" s="460"/>
      <c r="AG22" s="460"/>
      <c r="AH22" s="460"/>
      <c r="AI22" s="460" t="s">
        <v>472</v>
      </c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387">
        <v>0</v>
      </c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9"/>
      <c r="BW22" s="384">
        <v>165942.29</v>
      </c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H22" s="385"/>
      <c r="CI22" s="385"/>
      <c r="CJ22" s="385"/>
      <c r="CK22" s="385"/>
      <c r="CL22" s="385"/>
      <c r="CM22" s="385"/>
      <c r="CN22" s="386"/>
      <c r="CO22" s="387">
        <f>BC22-BW22</f>
        <v>-165942.29</v>
      </c>
      <c r="CP22" s="497"/>
      <c r="CQ22" s="497"/>
      <c r="CR22" s="497"/>
      <c r="CS22" s="497"/>
      <c r="CT22" s="497"/>
      <c r="CU22" s="497"/>
      <c r="CV22" s="497"/>
      <c r="CW22" s="497"/>
      <c r="CX22" s="497"/>
      <c r="CY22" s="497"/>
      <c r="CZ22" s="497"/>
      <c r="DA22" s="497"/>
      <c r="DB22" s="497"/>
      <c r="DC22" s="497"/>
      <c r="DD22" s="497"/>
      <c r="DE22" s="331"/>
      <c r="DF22" s="332"/>
      <c r="DG22" s="333" t="e">
        <f t="shared" si="1"/>
        <v>#DIV/0!</v>
      </c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</row>
    <row r="23" spans="1:128" ht="37.5" customHeight="1" thickBot="1">
      <c r="A23" s="335" t="s">
        <v>652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7"/>
      <c r="AC23" s="341"/>
      <c r="AD23" s="342"/>
      <c r="AE23" s="342"/>
      <c r="AF23" s="342"/>
      <c r="AG23" s="343"/>
      <c r="AH23" s="148"/>
      <c r="AI23" s="348" t="s">
        <v>653</v>
      </c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50"/>
      <c r="BC23" s="404">
        <f>BC24</f>
        <v>4240700</v>
      </c>
      <c r="BD23" s="444"/>
      <c r="BE23" s="444"/>
      <c r="BF23" s="444"/>
      <c r="BG23" s="444"/>
      <c r="BH23" s="444"/>
      <c r="BI23" s="444"/>
      <c r="BJ23" s="444"/>
      <c r="BK23" s="444"/>
      <c r="BL23" s="444"/>
      <c r="BM23" s="444"/>
      <c r="BN23" s="444"/>
      <c r="BO23" s="444"/>
      <c r="BP23" s="444"/>
      <c r="BQ23" s="444"/>
      <c r="BR23" s="444"/>
      <c r="BS23" s="444"/>
      <c r="BT23" s="445"/>
      <c r="BU23" s="171"/>
      <c r="BV23" s="171"/>
      <c r="BW23" s="353">
        <f>BW24</f>
        <v>3239344.62</v>
      </c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5"/>
      <c r="CO23" s="404">
        <f>CO24</f>
        <v>1001355.3799999999</v>
      </c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4"/>
      <c r="DA23" s="444"/>
      <c r="DB23" s="444"/>
      <c r="DC23" s="444"/>
      <c r="DD23" s="444"/>
      <c r="DE23" s="165"/>
      <c r="DF23" s="179"/>
      <c r="DG23" s="333">
        <f t="shared" si="1"/>
        <v>76.38702619850497</v>
      </c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</row>
    <row r="24" spans="1:128" ht="28.5" customHeight="1" thickBot="1">
      <c r="A24" s="361" t="s">
        <v>654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3"/>
      <c r="AC24" s="401"/>
      <c r="AD24" s="402"/>
      <c r="AE24" s="402"/>
      <c r="AF24" s="402"/>
      <c r="AG24" s="403"/>
      <c r="AH24" s="155"/>
      <c r="AI24" s="443" t="s">
        <v>655</v>
      </c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3"/>
      <c r="BC24" s="366">
        <v>4240700</v>
      </c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3"/>
      <c r="BU24" s="175"/>
      <c r="BV24" s="175"/>
      <c r="BW24" s="416">
        <f>SUM(BW25:CN28)</f>
        <v>3239344.62</v>
      </c>
      <c r="BX24" s="417"/>
      <c r="BY24" s="417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7"/>
      <c r="CL24" s="417"/>
      <c r="CM24" s="417"/>
      <c r="CN24" s="418"/>
      <c r="CO24" s="366">
        <f aca="true" t="shared" si="2" ref="CO24:CO43">BC24-BW24</f>
        <v>1001355.3799999999</v>
      </c>
      <c r="CP24" s="422"/>
      <c r="CQ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  <c r="DD24" s="422"/>
      <c r="DE24" s="165"/>
      <c r="DF24" s="179"/>
      <c r="DG24" s="333">
        <f t="shared" si="1"/>
        <v>76.38702619850497</v>
      </c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</row>
    <row r="25" spans="1:128" ht="38.25" customHeight="1" thickBot="1">
      <c r="A25" s="308" t="s">
        <v>659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10"/>
      <c r="AC25" s="515"/>
      <c r="AD25" s="516"/>
      <c r="AE25" s="516"/>
      <c r="AF25" s="516"/>
      <c r="AG25" s="551"/>
      <c r="AH25" s="146"/>
      <c r="AI25" s="579" t="s">
        <v>660</v>
      </c>
      <c r="AJ25" s="516"/>
      <c r="AK25" s="516"/>
      <c r="AL25" s="516"/>
      <c r="AM25" s="516"/>
      <c r="AN25" s="516"/>
      <c r="AO25" s="516"/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6"/>
      <c r="BB25" s="551"/>
      <c r="BC25" s="533">
        <v>0</v>
      </c>
      <c r="BD25" s="455"/>
      <c r="BE25" s="455"/>
      <c r="BF25" s="455"/>
      <c r="BG25" s="455"/>
      <c r="BH25" s="455"/>
      <c r="BI25" s="455"/>
      <c r="BJ25" s="455"/>
      <c r="BK25" s="455"/>
      <c r="BL25" s="455"/>
      <c r="BM25" s="455"/>
      <c r="BN25" s="455"/>
      <c r="BO25" s="455"/>
      <c r="BP25" s="455"/>
      <c r="BQ25" s="455"/>
      <c r="BR25" s="455"/>
      <c r="BS25" s="455"/>
      <c r="BT25" s="456"/>
      <c r="BU25" s="178"/>
      <c r="BV25" s="178"/>
      <c r="BW25" s="494">
        <v>1222584.33</v>
      </c>
      <c r="BX25" s="495"/>
      <c r="BY25" s="495"/>
      <c r="BZ25" s="495"/>
      <c r="CA25" s="495"/>
      <c r="CB25" s="495"/>
      <c r="CC25" s="495"/>
      <c r="CD25" s="495"/>
      <c r="CE25" s="495"/>
      <c r="CF25" s="495"/>
      <c r="CG25" s="495"/>
      <c r="CH25" s="495"/>
      <c r="CI25" s="495"/>
      <c r="CJ25" s="495"/>
      <c r="CK25" s="495"/>
      <c r="CL25" s="495"/>
      <c r="CM25" s="495"/>
      <c r="CN25" s="496"/>
      <c r="CO25" s="533">
        <f aca="true" t="shared" si="3" ref="CO25:CO31">BC25-BW25</f>
        <v>-1222584.33</v>
      </c>
      <c r="CP25" s="455"/>
      <c r="CQ25" s="455"/>
      <c r="CR25" s="455"/>
      <c r="CS25" s="455"/>
      <c r="CT25" s="455"/>
      <c r="CU25" s="455"/>
      <c r="CV25" s="455"/>
      <c r="CW25" s="455"/>
      <c r="CX25" s="455"/>
      <c r="CY25" s="455"/>
      <c r="CZ25" s="455"/>
      <c r="DA25" s="455"/>
      <c r="DB25" s="455"/>
      <c r="DC25" s="455"/>
      <c r="DD25" s="455"/>
      <c r="DE25" s="165"/>
      <c r="DF25" s="179"/>
      <c r="DG25" s="333" t="e">
        <f t="shared" si="1"/>
        <v>#DIV/0!</v>
      </c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</row>
    <row r="26" spans="1:128" ht="87" customHeight="1" thickBot="1">
      <c r="A26" s="328" t="s">
        <v>716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30"/>
      <c r="AC26" s="430"/>
      <c r="AD26" s="431"/>
      <c r="AE26" s="431"/>
      <c r="AF26" s="431"/>
      <c r="AG26" s="433"/>
      <c r="AH26" s="139"/>
      <c r="AI26" s="432" t="s">
        <v>661</v>
      </c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3"/>
      <c r="BC26" s="313">
        <v>0</v>
      </c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2"/>
      <c r="BU26" s="168"/>
      <c r="BV26" s="168"/>
      <c r="BW26" s="491">
        <v>27538.85</v>
      </c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3"/>
      <c r="CO26" s="313">
        <f t="shared" si="3"/>
        <v>-27538.85</v>
      </c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165"/>
      <c r="DF26" s="179"/>
      <c r="DG26" s="333" t="e">
        <f t="shared" si="1"/>
        <v>#DIV/0!</v>
      </c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</row>
    <row r="27" spans="1:128" ht="51.75" customHeight="1" thickBot="1">
      <c r="A27" s="328" t="s">
        <v>656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30"/>
      <c r="AC27" s="430"/>
      <c r="AD27" s="431"/>
      <c r="AE27" s="431"/>
      <c r="AF27" s="431"/>
      <c r="AG27" s="433"/>
      <c r="AH27" s="139"/>
      <c r="AI27" s="432" t="s">
        <v>657</v>
      </c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3"/>
      <c r="BC27" s="313">
        <v>0</v>
      </c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2"/>
      <c r="BU27" s="168"/>
      <c r="BV27" s="168"/>
      <c r="BW27" s="491">
        <v>2094427.52</v>
      </c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2"/>
      <c r="CM27" s="492"/>
      <c r="CN27" s="493"/>
      <c r="CO27" s="313">
        <f t="shared" si="3"/>
        <v>-2094427.52</v>
      </c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165"/>
      <c r="DF27" s="179"/>
      <c r="DG27" s="333" t="e">
        <f t="shared" si="1"/>
        <v>#DIV/0!</v>
      </c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  <c r="DT27" s="334"/>
      <c r="DU27" s="334"/>
      <c r="DV27" s="334"/>
      <c r="DW27" s="334"/>
      <c r="DX27" s="334"/>
    </row>
    <row r="28" spans="1:128" ht="50.25" customHeight="1" thickBot="1">
      <c r="A28" s="390" t="s">
        <v>664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2"/>
      <c r="AC28" s="419"/>
      <c r="AD28" s="420"/>
      <c r="AE28" s="420"/>
      <c r="AF28" s="420"/>
      <c r="AG28" s="421"/>
      <c r="AH28" s="144"/>
      <c r="AI28" s="490" t="s">
        <v>662</v>
      </c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1"/>
      <c r="BC28" s="395">
        <v>0</v>
      </c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8"/>
      <c r="BU28" s="169"/>
      <c r="BV28" s="169"/>
      <c r="BW28" s="529">
        <v>-105206.08</v>
      </c>
      <c r="BX28" s="530"/>
      <c r="BY28" s="530"/>
      <c r="BZ28" s="530"/>
      <c r="CA28" s="530"/>
      <c r="CB28" s="530"/>
      <c r="CC28" s="530"/>
      <c r="CD28" s="530"/>
      <c r="CE28" s="530"/>
      <c r="CF28" s="530"/>
      <c r="CG28" s="530"/>
      <c r="CH28" s="530"/>
      <c r="CI28" s="530"/>
      <c r="CJ28" s="530"/>
      <c r="CK28" s="530"/>
      <c r="CL28" s="530"/>
      <c r="CM28" s="530"/>
      <c r="CN28" s="531"/>
      <c r="CO28" s="395">
        <f t="shared" si="3"/>
        <v>105206.08</v>
      </c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165"/>
      <c r="DF28" s="179"/>
      <c r="DG28" s="333" t="e">
        <f>BW28/BC28*100</f>
        <v>#DIV/0!</v>
      </c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</row>
    <row r="29" spans="1:128" ht="17.25" customHeight="1" thickBot="1">
      <c r="A29" s="335" t="s">
        <v>687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7"/>
      <c r="AC29" s="419"/>
      <c r="AD29" s="420"/>
      <c r="AE29" s="420"/>
      <c r="AF29" s="420"/>
      <c r="AG29" s="421"/>
      <c r="AH29" s="147"/>
      <c r="AI29" s="348" t="s">
        <v>691</v>
      </c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50"/>
      <c r="BC29" s="404">
        <v>1700</v>
      </c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6"/>
      <c r="BU29" s="164"/>
      <c r="BV29" s="164"/>
      <c r="BW29" s="404">
        <f>BW30</f>
        <v>1750</v>
      </c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6"/>
      <c r="CO29" s="404">
        <f t="shared" si="3"/>
        <v>-50</v>
      </c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197"/>
      <c r="DE29" s="165"/>
      <c r="DF29" s="179"/>
      <c r="DG29" s="192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</row>
    <row r="30" spans="1:128" ht="18" customHeight="1" thickBot="1">
      <c r="A30" s="547" t="s">
        <v>688</v>
      </c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9"/>
      <c r="AC30" s="419"/>
      <c r="AD30" s="420"/>
      <c r="AE30" s="420"/>
      <c r="AF30" s="420"/>
      <c r="AG30" s="421"/>
      <c r="AH30" s="147"/>
      <c r="AI30" s="348" t="s">
        <v>689</v>
      </c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50"/>
      <c r="BC30" s="404">
        <f>BC31</f>
        <v>0</v>
      </c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6"/>
      <c r="BU30" s="164"/>
      <c r="BV30" s="164"/>
      <c r="BW30" s="404">
        <f>BW31</f>
        <v>1750</v>
      </c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6"/>
      <c r="CO30" s="404">
        <f t="shared" si="3"/>
        <v>-1750</v>
      </c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197"/>
      <c r="DE30" s="165"/>
      <c r="DF30" s="179"/>
      <c r="DG30" s="192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</row>
    <row r="31" spans="1:128" ht="18" customHeight="1" thickBot="1">
      <c r="A31" s="580" t="s">
        <v>688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2"/>
      <c r="AC31" s="419"/>
      <c r="AD31" s="420"/>
      <c r="AE31" s="420"/>
      <c r="AF31" s="420"/>
      <c r="AG31" s="421"/>
      <c r="AH31" s="144"/>
      <c r="AI31" s="394" t="s">
        <v>690</v>
      </c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5">
        <v>0</v>
      </c>
      <c r="BD31" s="396"/>
      <c r="BE31" s="396"/>
      <c r="BF31" s="396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6"/>
      <c r="BR31" s="396"/>
      <c r="BS31" s="396"/>
      <c r="BT31" s="397"/>
      <c r="BU31" s="169"/>
      <c r="BV31" s="169"/>
      <c r="BW31" s="395">
        <v>1750</v>
      </c>
      <c r="BX31" s="396"/>
      <c r="BY31" s="396"/>
      <c r="BZ31" s="396"/>
      <c r="CA31" s="396"/>
      <c r="CB31" s="396"/>
      <c r="CC31" s="396"/>
      <c r="CD31" s="396"/>
      <c r="CE31" s="396"/>
      <c r="CF31" s="396"/>
      <c r="CG31" s="396"/>
      <c r="CH31" s="396"/>
      <c r="CI31" s="396"/>
      <c r="CJ31" s="396"/>
      <c r="CK31" s="396"/>
      <c r="CL31" s="396"/>
      <c r="CM31" s="396"/>
      <c r="CN31" s="397"/>
      <c r="CO31" s="395">
        <f t="shared" si="3"/>
        <v>-1750</v>
      </c>
      <c r="CP31" s="396"/>
      <c r="CQ31" s="396"/>
      <c r="CR31" s="396"/>
      <c r="CS31" s="396"/>
      <c r="CT31" s="396"/>
      <c r="CU31" s="396"/>
      <c r="CV31" s="396"/>
      <c r="CW31" s="396"/>
      <c r="CX31" s="396"/>
      <c r="CY31" s="396"/>
      <c r="CZ31" s="396"/>
      <c r="DA31" s="396"/>
      <c r="DB31" s="396"/>
      <c r="DC31" s="396"/>
      <c r="DD31" s="197"/>
      <c r="DE31" s="165"/>
      <c r="DF31" s="179"/>
      <c r="DG31" s="192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</row>
    <row r="32" spans="1:128" ht="14.25" customHeight="1" thickBot="1">
      <c r="A32" s="335" t="s">
        <v>26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7"/>
      <c r="AC32" s="341"/>
      <c r="AD32" s="342"/>
      <c r="AE32" s="342"/>
      <c r="AF32" s="342"/>
      <c r="AG32" s="343"/>
      <c r="AH32" s="148"/>
      <c r="AI32" s="348" t="s">
        <v>495</v>
      </c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50"/>
      <c r="BC32" s="404">
        <f>BC33+BC35+BC38</f>
        <v>13919400</v>
      </c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5"/>
      <c r="BU32" s="171"/>
      <c r="BV32" s="171"/>
      <c r="BW32" s="404">
        <f>BW33+BW35+BW38</f>
        <v>15870481.73</v>
      </c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5"/>
      <c r="CL32" s="405"/>
      <c r="CM32" s="405"/>
      <c r="CN32" s="406"/>
      <c r="CO32" s="404">
        <f t="shared" si="2"/>
        <v>-1951081.7300000004</v>
      </c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172"/>
      <c r="DF32" s="185"/>
      <c r="DG32" s="333">
        <f t="shared" si="1"/>
        <v>114.01699591936433</v>
      </c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</row>
    <row r="33" spans="1:128" ht="16.5" customHeight="1" thickBot="1">
      <c r="A33" s="461" t="s">
        <v>478</v>
      </c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3"/>
      <c r="AC33" s="441"/>
      <c r="AD33" s="437"/>
      <c r="AE33" s="437"/>
      <c r="AF33" s="437"/>
      <c r="AG33" s="437"/>
      <c r="AH33" s="437"/>
      <c r="AI33" s="437" t="s">
        <v>34</v>
      </c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04">
        <v>2644300</v>
      </c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6"/>
      <c r="BW33" s="404">
        <f>SUM(BW34:CK34)</f>
        <v>3339071.29</v>
      </c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6"/>
      <c r="CO33" s="404">
        <f t="shared" si="2"/>
        <v>-694771.29</v>
      </c>
      <c r="CP33" s="444"/>
      <c r="CQ33" s="444"/>
      <c r="CR33" s="444"/>
      <c r="CS33" s="444"/>
      <c r="CT33" s="444"/>
      <c r="CU33" s="444"/>
      <c r="CV33" s="444"/>
      <c r="CW33" s="444"/>
      <c r="CX33" s="444"/>
      <c r="CY33" s="444"/>
      <c r="CZ33" s="444"/>
      <c r="DA33" s="444"/>
      <c r="DB33" s="444"/>
      <c r="DC33" s="444"/>
      <c r="DD33" s="444"/>
      <c r="DE33" s="444"/>
      <c r="DF33" s="445"/>
      <c r="DG33" s="333">
        <f t="shared" si="1"/>
        <v>126.27429905835193</v>
      </c>
      <c r="DH33" s="334"/>
      <c r="DI33" s="334"/>
      <c r="DJ33" s="334"/>
      <c r="DK33" s="334"/>
      <c r="DL33" s="334"/>
      <c r="DM33" s="334"/>
      <c r="DN33" s="334"/>
      <c r="DO33" s="334"/>
      <c r="DP33" s="334"/>
      <c r="DQ33" s="334"/>
      <c r="DR33" s="334"/>
      <c r="DS33" s="334"/>
      <c r="DT33" s="334"/>
      <c r="DU33" s="334"/>
      <c r="DV33" s="334"/>
      <c r="DW33" s="334"/>
      <c r="DX33" s="334"/>
    </row>
    <row r="34" spans="1:128" ht="40.5" customHeight="1" thickBot="1">
      <c r="A34" s="328" t="s">
        <v>479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30"/>
      <c r="AC34" s="434"/>
      <c r="AD34" s="435"/>
      <c r="AE34" s="435"/>
      <c r="AF34" s="435"/>
      <c r="AG34" s="436"/>
      <c r="AH34" s="150"/>
      <c r="AI34" s="432" t="s">
        <v>473</v>
      </c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3"/>
      <c r="BC34" s="398">
        <v>0</v>
      </c>
      <c r="BD34" s="444"/>
      <c r="BE34" s="444"/>
      <c r="BF34" s="444"/>
      <c r="BG34" s="444"/>
      <c r="BH34" s="444"/>
      <c r="BI34" s="444"/>
      <c r="BJ34" s="444"/>
      <c r="BK34" s="444"/>
      <c r="BL34" s="444"/>
      <c r="BM34" s="444"/>
      <c r="BN34" s="444"/>
      <c r="BO34" s="444"/>
      <c r="BP34" s="444"/>
      <c r="BQ34" s="444"/>
      <c r="BR34" s="444"/>
      <c r="BS34" s="444"/>
      <c r="BT34" s="445"/>
      <c r="BU34" s="168"/>
      <c r="BV34" s="168"/>
      <c r="BW34" s="398">
        <v>3339071.29</v>
      </c>
      <c r="BX34" s="399"/>
      <c r="BY34" s="399"/>
      <c r="BZ34" s="399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399"/>
      <c r="CM34" s="399"/>
      <c r="CN34" s="400"/>
      <c r="CO34" s="398">
        <f>BC34-BW34</f>
        <v>-3339071.29</v>
      </c>
      <c r="CP34" s="444"/>
      <c r="CQ34" s="444"/>
      <c r="CR34" s="444"/>
      <c r="CS34" s="444"/>
      <c r="CT34" s="444"/>
      <c r="CU34" s="444"/>
      <c r="CV34" s="444"/>
      <c r="CW34" s="444"/>
      <c r="CX34" s="444"/>
      <c r="CY34" s="444"/>
      <c r="CZ34" s="444"/>
      <c r="DA34" s="444"/>
      <c r="DB34" s="444"/>
      <c r="DC34" s="444"/>
      <c r="DD34" s="444"/>
      <c r="DE34" s="162"/>
      <c r="DF34" s="183"/>
      <c r="DG34" s="333" t="e">
        <f t="shared" si="1"/>
        <v>#DIV/0!</v>
      </c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</row>
    <row r="35" spans="1:128" ht="15" customHeight="1" thickBot="1">
      <c r="A35" s="484" t="s">
        <v>32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6"/>
      <c r="AC35" s="428"/>
      <c r="AD35" s="349"/>
      <c r="AE35" s="349"/>
      <c r="AF35" s="349"/>
      <c r="AG35" s="350"/>
      <c r="AH35" s="151"/>
      <c r="AI35" s="348" t="s">
        <v>496</v>
      </c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50"/>
      <c r="BC35" s="404">
        <v>2569800</v>
      </c>
      <c r="BD35" s="444"/>
      <c r="BE35" s="444"/>
      <c r="BF35" s="444"/>
      <c r="BG35" s="444"/>
      <c r="BH35" s="444"/>
      <c r="BI35" s="444"/>
      <c r="BJ35" s="444"/>
      <c r="BK35" s="444"/>
      <c r="BL35" s="444"/>
      <c r="BM35" s="444"/>
      <c r="BN35" s="444"/>
      <c r="BO35" s="444"/>
      <c r="BP35" s="444"/>
      <c r="BQ35" s="444"/>
      <c r="BR35" s="444"/>
      <c r="BS35" s="444"/>
      <c r="BT35" s="445"/>
      <c r="BU35" s="173"/>
      <c r="BV35" s="173"/>
      <c r="BW35" s="404">
        <f>SUM(BW36:CN37)</f>
        <v>2939922.21</v>
      </c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6"/>
      <c r="CO35" s="404">
        <f t="shared" si="2"/>
        <v>-370122.20999999996</v>
      </c>
      <c r="CP35" s="444"/>
      <c r="CQ35" s="444"/>
      <c r="CR35" s="444"/>
      <c r="CS35" s="444"/>
      <c r="CT35" s="444"/>
      <c r="CU35" s="444"/>
      <c r="CV35" s="444"/>
      <c r="CW35" s="444"/>
      <c r="CX35" s="444"/>
      <c r="CY35" s="444"/>
      <c r="CZ35" s="444"/>
      <c r="DA35" s="444"/>
      <c r="DB35" s="444"/>
      <c r="DC35" s="444"/>
      <c r="DD35" s="444"/>
      <c r="DE35" s="174"/>
      <c r="DF35" s="186"/>
      <c r="DG35" s="333">
        <f t="shared" si="1"/>
        <v>114.40276325005836</v>
      </c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</row>
    <row r="36" spans="1:128" ht="16.5" customHeight="1">
      <c r="A36" s="481" t="s">
        <v>475</v>
      </c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3"/>
      <c r="AC36" s="550"/>
      <c r="AD36" s="451"/>
      <c r="AE36" s="451"/>
      <c r="AF36" s="451"/>
      <c r="AG36" s="452"/>
      <c r="AH36" s="134"/>
      <c r="AI36" s="450" t="s">
        <v>497</v>
      </c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2"/>
      <c r="BC36" s="425">
        <v>0</v>
      </c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7"/>
      <c r="BU36" s="167"/>
      <c r="BV36" s="167"/>
      <c r="BW36" s="425">
        <v>59699</v>
      </c>
      <c r="BX36" s="439"/>
      <c r="BY36" s="439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39"/>
      <c r="CL36" s="439"/>
      <c r="CM36" s="439"/>
      <c r="CN36" s="440"/>
      <c r="CO36" s="425">
        <f t="shared" si="2"/>
        <v>-59699</v>
      </c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174"/>
      <c r="DF36" s="186"/>
      <c r="DG36" s="333" t="e">
        <f t="shared" si="1"/>
        <v>#DIV/0!</v>
      </c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4"/>
      <c r="DX36" s="334"/>
    </row>
    <row r="37" spans="1:128" ht="17.25" customHeight="1" thickBot="1">
      <c r="A37" s="478" t="s">
        <v>480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80"/>
      <c r="AC37" s="552"/>
      <c r="AD37" s="553"/>
      <c r="AE37" s="553"/>
      <c r="AF37" s="553"/>
      <c r="AG37" s="554"/>
      <c r="AH37" s="139"/>
      <c r="AI37" s="312" t="s">
        <v>474</v>
      </c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95">
        <v>0</v>
      </c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8"/>
      <c r="BU37" s="168"/>
      <c r="BV37" s="168"/>
      <c r="BW37" s="395">
        <v>2880223.21</v>
      </c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7"/>
      <c r="CO37" s="395">
        <f t="shared" si="2"/>
        <v>-2880223.21</v>
      </c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174"/>
      <c r="DF37" s="186"/>
      <c r="DG37" s="333" t="e">
        <f t="shared" si="1"/>
        <v>#DIV/0!</v>
      </c>
      <c r="DH37" s="334"/>
      <c r="DI37" s="334"/>
      <c r="DJ37" s="334"/>
      <c r="DK37" s="334"/>
      <c r="DL37" s="334"/>
      <c r="DM37" s="334"/>
      <c r="DN37" s="334"/>
      <c r="DO37" s="334"/>
      <c r="DP37" s="334"/>
      <c r="DQ37" s="334"/>
      <c r="DR37" s="334"/>
      <c r="DS37" s="334"/>
      <c r="DT37" s="334"/>
      <c r="DU37" s="334"/>
      <c r="DV37" s="334"/>
      <c r="DW37" s="334"/>
      <c r="DX37" s="334"/>
    </row>
    <row r="38" spans="1:128" ht="13.5" customHeight="1" thickBot="1">
      <c r="A38" s="461" t="s">
        <v>507</v>
      </c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3"/>
      <c r="AC38" s="441"/>
      <c r="AD38" s="437"/>
      <c r="AE38" s="437"/>
      <c r="AF38" s="437"/>
      <c r="AG38" s="437"/>
      <c r="AH38" s="437"/>
      <c r="AI38" s="437" t="s">
        <v>35</v>
      </c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04">
        <v>8705300</v>
      </c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6"/>
      <c r="BW38" s="404">
        <f>SUM(BW39:CN40)</f>
        <v>9591488.23</v>
      </c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6"/>
      <c r="CO38" s="404">
        <f t="shared" si="2"/>
        <v>-886188.2300000004</v>
      </c>
      <c r="CP38" s="444"/>
      <c r="CQ38" s="444"/>
      <c r="CR38" s="444"/>
      <c r="CS38" s="444"/>
      <c r="CT38" s="444"/>
      <c r="CU38" s="444"/>
      <c r="CV38" s="444"/>
      <c r="CW38" s="444"/>
      <c r="CX38" s="444"/>
      <c r="CY38" s="444"/>
      <c r="CZ38" s="444"/>
      <c r="DA38" s="444"/>
      <c r="DB38" s="444"/>
      <c r="DC38" s="444"/>
      <c r="DD38" s="444"/>
      <c r="DE38" s="444"/>
      <c r="DF38" s="445"/>
      <c r="DG38" s="333">
        <f t="shared" si="1"/>
        <v>110.17987007914721</v>
      </c>
      <c r="DH38" s="334"/>
      <c r="DI38" s="334"/>
      <c r="DJ38" s="334"/>
      <c r="DK38" s="334"/>
      <c r="DL38" s="334"/>
      <c r="DM38" s="334"/>
      <c r="DN38" s="334"/>
      <c r="DO38" s="334"/>
      <c r="DP38" s="334"/>
      <c r="DQ38" s="334"/>
      <c r="DR38" s="334"/>
      <c r="DS38" s="334"/>
      <c r="DT38" s="334"/>
      <c r="DU38" s="334"/>
      <c r="DV38" s="334"/>
      <c r="DW38" s="334"/>
      <c r="DX38" s="334"/>
    </row>
    <row r="39" spans="1:128" ht="63.75" customHeight="1">
      <c r="A39" s="472" t="s">
        <v>516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4"/>
      <c r="AC39" s="471"/>
      <c r="AD39" s="453"/>
      <c r="AE39" s="453"/>
      <c r="AF39" s="453"/>
      <c r="AG39" s="453"/>
      <c r="AH39" s="453"/>
      <c r="AI39" s="453" t="s">
        <v>476</v>
      </c>
      <c r="AJ39" s="453"/>
      <c r="AK39" s="453"/>
      <c r="AL39" s="453"/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3"/>
      <c r="AX39" s="453"/>
      <c r="AY39" s="453"/>
      <c r="AZ39" s="453"/>
      <c r="BA39" s="453"/>
      <c r="BB39" s="453"/>
      <c r="BC39" s="425">
        <v>0</v>
      </c>
      <c r="BD39" s="439"/>
      <c r="BE39" s="439"/>
      <c r="BF39" s="439"/>
      <c r="BG39" s="439"/>
      <c r="BH39" s="439"/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40"/>
      <c r="BW39" s="425">
        <v>8159224.84</v>
      </c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40"/>
      <c r="CO39" s="425">
        <f t="shared" si="2"/>
        <v>-8159224.84</v>
      </c>
      <c r="CP39" s="426"/>
      <c r="CQ39" s="426"/>
      <c r="CR39" s="426"/>
      <c r="CS39" s="426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  <c r="DD39" s="426"/>
      <c r="DE39" s="426"/>
      <c r="DF39" s="427"/>
      <c r="DG39" s="333" t="e">
        <f t="shared" si="1"/>
        <v>#DIV/0!</v>
      </c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4"/>
      <c r="DV39" s="334"/>
      <c r="DW39" s="334"/>
      <c r="DX39" s="334"/>
    </row>
    <row r="40" spans="1:128" ht="66" customHeight="1" thickBot="1">
      <c r="A40" s="464" t="s">
        <v>517</v>
      </c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6"/>
      <c r="AC40" s="467"/>
      <c r="AD40" s="460"/>
      <c r="AE40" s="460"/>
      <c r="AF40" s="460"/>
      <c r="AG40" s="460"/>
      <c r="AH40" s="460"/>
      <c r="AI40" s="460" t="s">
        <v>477</v>
      </c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387">
        <v>0</v>
      </c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9"/>
      <c r="BW40" s="387">
        <v>1432263.39</v>
      </c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9"/>
      <c r="CO40" s="387">
        <f t="shared" si="2"/>
        <v>-1432263.39</v>
      </c>
      <c r="CP40" s="497"/>
      <c r="CQ40" s="497"/>
      <c r="CR40" s="497"/>
      <c r="CS40" s="497"/>
      <c r="CT40" s="497"/>
      <c r="CU40" s="497"/>
      <c r="CV40" s="497"/>
      <c r="CW40" s="497"/>
      <c r="CX40" s="497"/>
      <c r="CY40" s="497"/>
      <c r="CZ40" s="497"/>
      <c r="DA40" s="497"/>
      <c r="DB40" s="497"/>
      <c r="DC40" s="497"/>
      <c r="DD40" s="497"/>
      <c r="DE40" s="497"/>
      <c r="DF40" s="578"/>
      <c r="DG40" s="333" t="e">
        <f t="shared" si="1"/>
        <v>#DIV/0!</v>
      </c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4"/>
      <c r="DX40" s="334"/>
    </row>
    <row r="41" spans="1:128" ht="19.5" customHeight="1" thickBot="1">
      <c r="A41" s="461" t="s">
        <v>27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3"/>
      <c r="AC41" s="441"/>
      <c r="AD41" s="437"/>
      <c r="AE41" s="437"/>
      <c r="AF41" s="437"/>
      <c r="AG41" s="437"/>
      <c r="AH41" s="437"/>
      <c r="AI41" s="437" t="s">
        <v>498</v>
      </c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04">
        <f>BC42</f>
        <v>2000</v>
      </c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6"/>
      <c r="BW41" s="353">
        <f>BW42</f>
        <v>4050</v>
      </c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5"/>
      <c r="CO41" s="404">
        <f t="shared" si="2"/>
        <v>-2050</v>
      </c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5"/>
      <c r="DG41" s="333">
        <f t="shared" si="1"/>
        <v>202.5</v>
      </c>
      <c r="DH41" s="334"/>
      <c r="DI41" s="334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4"/>
      <c r="DV41" s="334"/>
      <c r="DW41" s="334"/>
      <c r="DX41" s="334"/>
    </row>
    <row r="42" spans="1:128" ht="52.5" customHeight="1">
      <c r="A42" s="487" t="s">
        <v>523</v>
      </c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9"/>
      <c r="AC42" s="555"/>
      <c r="AD42" s="536"/>
      <c r="AE42" s="536"/>
      <c r="AF42" s="536"/>
      <c r="AG42" s="537"/>
      <c r="AH42" s="153"/>
      <c r="AI42" s="535" t="s">
        <v>499</v>
      </c>
      <c r="AJ42" s="536"/>
      <c r="AK42" s="536"/>
      <c r="AL42" s="536"/>
      <c r="AM42" s="536"/>
      <c r="AN42" s="536"/>
      <c r="AO42" s="536"/>
      <c r="AP42" s="536"/>
      <c r="AQ42" s="536"/>
      <c r="AR42" s="536"/>
      <c r="AS42" s="536"/>
      <c r="AT42" s="536"/>
      <c r="AU42" s="536"/>
      <c r="AV42" s="536"/>
      <c r="AW42" s="536"/>
      <c r="AX42" s="536"/>
      <c r="AY42" s="536"/>
      <c r="AZ42" s="536"/>
      <c r="BA42" s="536"/>
      <c r="BB42" s="537"/>
      <c r="BC42" s="454">
        <v>2000</v>
      </c>
      <c r="BD42" s="455"/>
      <c r="BE42" s="455"/>
      <c r="BF42" s="455"/>
      <c r="BG42" s="455"/>
      <c r="BH42" s="455"/>
      <c r="BI42" s="455"/>
      <c r="BJ42" s="455"/>
      <c r="BK42" s="455"/>
      <c r="BL42" s="455"/>
      <c r="BM42" s="455"/>
      <c r="BN42" s="455"/>
      <c r="BO42" s="455"/>
      <c r="BP42" s="455"/>
      <c r="BQ42" s="455"/>
      <c r="BR42" s="455"/>
      <c r="BS42" s="455"/>
      <c r="BT42" s="456"/>
      <c r="BU42" s="161"/>
      <c r="BV42" s="161"/>
      <c r="BW42" s="381">
        <f>BW43</f>
        <v>4050</v>
      </c>
      <c r="BX42" s="382"/>
      <c r="BY42" s="382"/>
      <c r="BZ42" s="382"/>
      <c r="CA42" s="382"/>
      <c r="CB42" s="382"/>
      <c r="CC42" s="382"/>
      <c r="CD42" s="382"/>
      <c r="CE42" s="382"/>
      <c r="CF42" s="382"/>
      <c r="CG42" s="382"/>
      <c r="CH42" s="382"/>
      <c r="CI42" s="382"/>
      <c r="CJ42" s="382"/>
      <c r="CK42" s="382"/>
      <c r="CL42" s="382"/>
      <c r="CM42" s="382"/>
      <c r="CN42" s="383"/>
      <c r="CO42" s="533">
        <f t="shared" si="2"/>
        <v>-2050</v>
      </c>
      <c r="CP42" s="455"/>
      <c r="CQ42" s="455"/>
      <c r="CR42" s="455"/>
      <c r="CS42" s="455"/>
      <c r="CT42" s="455"/>
      <c r="CU42" s="455"/>
      <c r="CV42" s="455"/>
      <c r="CW42" s="455"/>
      <c r="CX42" s="455"/>
      <c r="CY42" s="455"/>
      <c r="CZ42" s="455"/>
      <c r="DA42" s="455"/>
      <c r="DB42" s="455"/>
      <c r="DC42" s="455"/>
      <c r="DD42" s="455"/>
      <c r="DE42" s="177"/>
      <c r="DF42" s="178"/>
      <c r="DG42" s="333">
        <f t="shared" si="1"/>
        <v>202.5</v>
      </c>
      <c r="DH42" s="334"/>
      <c r="DI42" s="334"/>
      <c r="DJ42" s="334"/>
      <c r="DK42" s="334"/>
      <c r="DL42" s="334"/>
      <c r="DM42" s="334"/>
      <c r="DN42" s="334"/>
      <c r="DO42" s="334"/>
      <c r="DP42" s="334"/>
      <c r="DQ42" s="334"/>
      <c r="DR42" s="334"/>
      <c r="DS42" s="334"/>
      <c r="DT42" s="334"/>
      <c r="DU42" s="334"/>
      <c r="DV42" s="334"/>
      <c r="DW42" s="334"/>
      <c r="DX42" s="334"/>
    </row>
    <row r="43" spans="1:128" ht="65.25" customHeight="1" thickBot="1">
      <c r="A43" s="475" t="s">
        <v>518</v>
      </c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7"/>
      <c r="AC43" s="556"/>
      <c r="AD43" s="557"/>
      <c r="AE43" s="557"/>
      <c r="AF43" s="557"/>
      <c r="AG43" s="558"/>
      <c r="AH43" s="188"/>
      <c r="AI43" s="561" t="s">
        <v>500</v>
      </c>
      <c r="AJ43" s="557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  <c r="BA43" s="557"/>
      <c r="BB43" s="558"/>
      <c r="BC43" s="387">
        <v>0</v>
      </c>
      <c r="BD43" s="497"/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  <c r="BO43" s="497"/>
      <c r="BP43" s="497"/>
      <c r="BQ43" s="497"/>
      <c r="BR43" s="497"/>
      <c r="BS43" s="497"/>
      <c r="BT43" s="174"/>
      <c r="BU43" s="186"/>
      <c r="BV43" s="186"/>
      <c r="BW43" s="384">
        <v>4050</v>
      </c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  <c r="CN43" s="386"/>
      <c r="CO43" s="387">
        <f t="shared" si="2"/>
        <v>-4050</v>
      </c>
      <c r="CP43" s="497"/>
      <c r="CQ43" s="497"/>
      <c r="CR43" s="497"/>
      <c r="CS43" s="497"/>
      <c r="CT43" s="497"/>
      <c r="CU43" s="497"/>
      <c r="CV43" s="497"/>
      <c r="CW43" s="497"/>
      <c r="CX43" s="497"/>
      <c r="CY43" s="497"/>
      <c r="CZ43" s="497"/>
      <c r="DA43" s="497"/>
      <c r="DB43" s="497"/>
      <c r="DC43" s="497"/>
      <c r="DD43" s="497"/>
      <c r="DE43" s="176"/>
      <c r="DF43" s="182"/>
      <c r="DG43" s="333" t="e">
        <f t="shared" si="1"/>
        <v>#DIV/0!</v>
      </c>
      <c r="DH43" s="334"/>
      <c r="DI43" s="334"/>
      <c r="DJ43" s="334"/>
      <c r="DK43" s="334"/>
      <c r="DL43" s="334"/>
      <c r="DM43" s="334"/>
      <c r="DN43" s="334"/>
      <c r="DO43" s="334"/>
      <c r="DP43" s="334"/>
      <c r="DQ43" s="334"/>
      <c r="DR43" s="334"/>
      <c r="DS43" s="334"/>
      <c r="DT43" s="334"/>
      <c r="DU43" s="334"/>
      <c r="DV43" s="334"/>
      <c r="DW43" s="334"/>
      <c r="DX43" s="334"/>
    </row>
    <row r="44" spans="1:128" ht="15.75" customHeight="1" thickBot="1">
      <c r="A44" s="335" t="s">
        <v>647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7"/>
      <c r="AC44" s="341"/>
      <c r="AD44" s="342"/>
      <c r="AE44" s="342"/>
      <c r="AF44" s="342"/>
      <c r="AG44" s="343"/>
      <c r="AH44" s="148"/>
      <c r="AI44" s="348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50"/>
      <c r="BC44" s="404">
        <f>BC45+BC51+BC56+BC62</f>
        <v>10260100</v>
      </c>
      <c r="BD44" s="444"/>
      <c r="BE44" s="444"/>
      <c r="BF44" s="444"/>
      <c r="BG44" s="444"/>
      <c r="BH44" s="444"/>
      <c r="BI44" s="444"/>
      <c r="BJ44" s="444"/>
      <c r="BK44" s="444"/>
      <c r="BL44" s="444"/>
      <c r="BM44" s="444"/>
      <c r="BN44" s="444"/>
      <c r="BO44" s="444"/>
      <c r="BP44" s="444"/>
      <c r="BQ44" s="444"/>
      <c r="BR44" s="444"/>
      <c r="BS44" s="444"/>
      <c r="BT44" s="445"/>
      <c r="BU44" s="171"/>
      <c r="BV44" s="171"/>
      <c r="BW44" s="353">
        <f>BW45+BW51+BW56+BW62</f>
        <v>11370725.11</v>
      </c>
      <c r="BX44" s="354"/>
      <c r="BY44" s="354"/>
      <c r="BZ44" s="354"/>
      <c r="CA44" s="354"/>
      <c r="CB44" s="354"/>
      <c r="CC44" s="354"/>
      <c r="CD44" s="354"/>
      <c r="CE44" s="354"/>
      <c r="CF44" s="354"/>
      <c r="CG44" s="354"/>
      <c r="CH44" s="354"/>
      <c r="CI44" s="354"/>
      <c r="CJ44" s="354"/>
      <c r="CK44" s="354"/>
      <c r="CL44" s="354"/>
      <c r="CM44" s="354"/>
      <c r="CN44" s="355"/>
      <c r="CO44" s="404">
        <f aca="true" t="shared" si="4" ref="CO44:CO59">BC44-BW44</f>
        <v>-1110625.1099999994</v>
      </c>
      <c r="CP44" s="444"/>
      <c r="CQ44" s="444"/>
      <c r="CR44" s="444"/>
      <c r="CS44" s="444"/>
      <c r="CT44" s="444"/>
      <c r="CU44" s="444"/>
      <c r="CV44" s="444"/>
      <c r="CW44" s="444"/>
      <c r="CX44" s="444"/>
      <c r="CY44" s="444"/>
      <c r="CZ44" s="444"/>
      <c r="DA44" s="444"/>
      <c r="DB44" s="444"/>
      <c r="DC44" s="444"/>
      <c r="DD44" s="444"/>
      <c r="DE44" s="165"/>
      <c r="DF44" s="179"/>
      <c r="DG44" s="333">
        <f t="shared" si="1"/>
        <v>110.82470063644602</v>
      </c>
      <c r="DH44" s="334"/>
      <c r="DI44" s="334"/>
      <c r="DJ44" s="334"/>
      <c r="DK44" s="334"/>
      <c r="DL44" s="334"/>
      <c r="DM44" s="334"/>
      <c r="DN44" s="334"/>
      <c r="DO44" s="334"/>
      <c r="DP44" s="334"/>
      <c r="DQ44" s="334"/>
      <c r="DR44" s="334"/>
      <c r="DS44" s="334"/>
      <c r="DT44" s="334"/>
      <c r="DU44" s="334"/>
      <c r="DV44" s="334"/>
      <c r="DW44" s="334"/>
      <c r="DX44" s="334"/>
    </row>
    <row r="45" spans="1:128" ht="39" customHeight="1" thickBot="1">
      <c r="A45" s="335" t="s">
        <v>501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7"/>
      <c r="AC45" s="428"/>
      <c r="AD45" s="349"/>
      <c r="AE45" s="349"/>
      <c r="AF45" s="349"/>
      <c r="AG45" s="350"/>
      <c r="AH45" s="149"/>
      <c r="AI45" s="348" t="s">
        <v>502</v>
      </c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50"/>
      <c r="BC45" s="404">
        <f>BC46+BC49</f>
        <v>2046000</v>
      </c>
      <c r="BD45" s="444"/>
      <c r="BE45" s="444"/>
      <c r="BF45" s="444"/>
      <c r="BG45" s="444"/>
      <c r="BH45" s="444"/>
      <c r="BI45" s="444"/>
      <c r="BJ45" s="444"/>
      <c r="BK45" s="444"/>
      <c r="BL45" s="444"/>
      <c r="BM45" s="444"/>
      <c r="BN45" s="444"/>
      <c r="BO45" s="444"/>
      <c r="BP45" s="444"/>
      <c r="BQ45" s="444"/>
      <c r="BR45" s="444"/>
      <c r="BS45" s="444"/>
      <c r="BT45" s="445"/>
      <c r="BU45" s="171"/>
      <c r="BV45" s="171"/>
      <c r="BW45" s="353">
        <f>BW46+BW49</f>
        <v>2867403.67</v>
      </c>
      <c r="BX45" s="354"/>
      <c r="BY45" s="354"/>
      <c r="BZ45" s="354"/>
      <c r="CA45" s="354"/>
      <c r="CB45" s="354"/>
      <c r="CC45" s="354"/>
      <c r="CD45" s="354"/>
      <c r="CE45" s="354"/>
      <c r="CF45" s="354"/>
      <c r="CG45" s="354"/>
      <c r="CH45" s="354"/>
      <c r="CI45" s="354"/>
      <c r="CJ45" s="354"/>
      <c r="CK45" s="354"/>
      <c r="CL45" s="354"/>
      <c r="CM45" s="354"/>
      <c r="CN45" s="355"/>
      <c r="CO45" s="404">
        <f t="shared" si="4"/>
        <v>-821403.6699999999</v>
      </c>
      <c r="CP45" s="444"/>
      <c r="CQ45" s="444"/>
      <c r="CR45" s="444"/>
      <c r="CS45" s="444"/>
      <c r="CT45" s="444"/>
      <c r="CU45" s="444"/>
      <c r="CV45" s="444"/>
      <c r="CW45" s="444"/>
      <c r="CX45" s="444"/>
      <c r="CY45" s="444"/>
      <c r="CZ45" s="444"/>
      <c r="DA45" s="444"/>
      <c r="DB45" s="444"/>
      <c r="DC45" s="444"/>
      <c r="DD45" s="444"/>
      <c r="DE45" s="165"/>
      <c r="DF45" s="179"/>
      <c r="DG45" s="333">
        <f t="shared" si="1"/>
        <v>140.14680694037145</v>
      </c>
      <c r="DH45" s="334"/>
      <c r="DI45" s="334"/>
      <c r="DJ45" s="334"/>
      <c r="DK45" s="334"/>
      <c r="DL45" s="334"/>
      <c r="DM45" s="334"/>
      <c r="DN45" s="334"/>
      <c r="DO45" s="334"/>
      <c r="DP45" s="334"/>
      <c r="DQ45" s="334"/>
      <c r="DR45" s="334"/>
      <c r="DS45" s="334"/>
      <c r="DT45" s="334"/>
      <c r="DU45" s="334"/>
      <c r="DV45" s="334"/>
      <c r="DW45" s="334"/>
      <c r="DX45" s="334"/>
    </row>
    <row r="46" spans="1:128" ht="86.25" customHeight="1" thickBot="1">
      <c r="A46" s="461" t="s">
        <v>651</v>
      </c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3"/>
      <c r="AC46" s="428"/>
      <c r="AD46" s="349"/>
      <c r="AE46" s="349"/>
      <c r="AF46" s="349"/>
      <c r="AG46" s="350"/>
      <c r="AH46" s="152"/>
      <c r="AI46" s="348" t="s">
        <v>36</v>
      </c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50"/>
      <c r="BC46" s="404">
        <v>2000000</v>
      </c>
      <c r="BD46" s="444"/>
      <c r="BE46" s="444"/>
      <c r="BF46" s="444"/>
      <c r="BG46" s="444"/>
      <c r="BH46" s="444"/>
      <c r="BI46" s="444"/>
      <c r="BJ46" s="444"/>
      <c r="BK46" s="444"/>
      <c r="BL46" s="444"/>
      <c r="BM46" s="444"/>
      <c r="BN46" s="444"/>
      <c r="BO46" s="444"/>
      <c r="BP46" s="444"/>
      <c r="BQ46" s="444"/>
      <c r="BR46" s="444"/>
      <c r="BS46" s="444"/>
      <c r="BT46" s="445"/>
      <c r="BU46" s="164"/>
      <c r="BV46" s="164"/>
      <c r="BW46" s="353">
        <f>SUM(BW47:CN48)</f>
        <v>2820787.44</v>
      </c>
      <c r="BX46" s="354"/>
      <c r="BY46" s="354"/>
      <c r="BZ46" s="354"/>
      <c r="CA46" s="354"/>
      <c r="CB46" s="354"/>
      <c r="CC46" s="354"/>
      <c r="CD46" s="354"/>
      <c r="CE46" s="354"/>
      <c r="CF46" s="354"/>
      <c r="CG46" s="354"/>
      <c r="CH46" s="354"/>
      <c r="CI46" s="354"/>
      <c r="CJ46" s="354"/>
      <c r="CK46" s="354"/>
      <c r="CL46" s="354"/>
      <c r="CM46" s="354"/>
      <c r="CN46" s="355"/>
      <c r="CO46" s="404">
        <f t="shared" si="4"/>
        <v>-820787.44</v>
      </c>
      <c r="CP46" s="444"/>
      <c r="CQ46" s="444"/>
      <c r="CR46" s="444"/>
      <c r="CS46" s="444"/>
      <c r="CT46" s="444"/>
      <c r="CU46" s="444"/>
      <c r="CV46" s="444"/>
      <c r="CW46" s="444"/>
      <c r="CX46" s="444"/>
      <c r="CY46" s="444"/>
      <c r="CZ46" s="444"/>
      <c r="DA46" s="444"/>
      <c r="DB46" s="444"/>
      <c r="DC46" s="444"/>
      <c r="DD46" s="444"/>
      <c r="DE46" s="165"/>
      <c r="DF46" s="179"/>
      <c r="DG46" s="333">
        <f t="shared" si="1"/>
        <v>141.03937200000001</v>
      </c>
      <c r="DH46" s="334"/>
      <c r="DI46" s="334"/>
      <c r="DJ46" s="334"/>
      <c r="DK46" s="334"/>
      <c r="DL46" s="334"/>
      <c r="DM46" s="334"/>
      <c r="DN46" s="334"/>
      <c r="DO46" s="334"/>
      <c r="DP46" s="334"/>
      <c r="DQ46" s="334"/>
      <c r="DR46" s="334"/>
      <c r="DS46" s="334"/>
      <c r="DT46" s="334"/>
      <c r="DU46" s="334"/>
      <c r="DV46" s="334"/>
      <c r="DW46" s="334"/>
      <c r="DX46" s="334"/>
    </row>
    <row r="47" spans="1:128" ht="77.25" customHeight="1" thickBot="1">
      <c r="A47" s="468" t="s">
        <v>519</v>
      </c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470"/>
      <c r="AC47" s="441"/>
      <c r="AD47" s="437"/>
      <c r="AE47" s="437"/>
      <c r="AF47" s="437"/>
      <c r="AG47" s="437"/>
      <c r="AH47" s="437"/>
      <c r="AI47" s="442" t="s">
        <v>429</v>
      </c>
      <c r="AJ47" s="442"/>
      <c r="AK47" s="442"/>
      <c r="AL47" s="442"/>
      <c r="AM47" s="442"/>
      <c r="AN47" s="442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/>
      <c r="AY47" s="442"/>
      <c r="AZ47" s="442"/>
      <c r="BA47" s="442"/>
      <c r="BB47" s="442"/>
      <c r="BC47" s="398">
        <v>0</v>
      </c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400"/>
      <c r="BW47" s="398">
        <v>2820787.44</v>
      </c>
      <c r="BX47" s="399"/>
      <c r="BY47" s="399"/>
      <c r="BZ47" s="399"/>
      <c r="CA47" s="399"/>
      <c r="CB47" s="399"/>
      <c r="CC47" s="399"/>
      <c r="CD47" s="399"/>
      <c r="CE47" s="399"/>
      <c r="CF47" s="399"/>
      <c r="CG47" s="399"/>
      <c r="CH47" s="399"/>
      <c r="CI47" s="399"/>
      <c r="CJ47" s="399"/>
      <c r="CK47" s="399"/>
      <c r="CL47" s="399"/>
      <c r="CM47" s="399"/>
      <c r="CN47" s="400"/>
      <c r="CO47" s="398">
        <f t="shared" si="4"/>
        <v>-2820787.44</v>
      </c>
      <c r="CP47" s="444"/>
      <c r="CQ47" s="444"/>
      <c r="CR47" s="444"/>
      <c r="CS47" s="444"/>
      <c r="CT47" s="444"/>
      <c r="CU47" s="444"/>
      <c r="CV47" s="444"/>
      <c r="CW47" s="444"/>
      <c r="CX47" s="444"/>
      <c r="CY47" s="444"/>
      <c r="CZ47" s="444"/>
      <c r="DA47" s="444"/>
      <c r="DB47" s="444"/>
      <c r="DC47" s="444"/>
      <c r="DD47" s="444"/>
      <c r="DE47" s="444"/>
      <c r="DF47" s="445"/>
      <c r="DG47" s="333" t="e">
        <f t="shared" si="1"/>
        <v>#DIV/0!</v>
      </c>
      <c r="DH47" s="334"/>
      <c r="DI47" s="334"/>
      <c r="DJ47" s="334"/>
      <c r="DK47" s="334"/>
      <c r="DL47" s="334"/>
      <c r="DM47" s="334"/>
      <c r="DN47" s="334"/>
      <c r="DO47" s="334"/>
      <c r="DP47" s="334"/>
      <c r="DQ47" s="334"/>
      <c r="DR47" s="334"/>
      <c r="DS47" s="334"/>
      <c r="DT47" s="334"/>
      <c r="DU47" s="334"/>
      <c r="DV47" s="334"/>
      <c r="DW47" s="334"/>
      <c r="DX47" s="334"/>
    </row>
    <row r="48" spans="1:128" ht="66" customHeight="1" thickBot="1">
      <c r="A48" s="468" t="s">
        <v>524</v>
      </c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41"/>
      <c r="AD48" s="437"/>
      <c r="AE48" s="437"/>
      <c r="AF48" s="437"/>
      <c r="AG48" s="437"/>
      <c r="AH48" s="437"/>
      <c r="AI48" s="442" t="s">
        <v>37</v>
      </c>
      <c r="AJ48" s="442"/>
      <c r="AK48" s="442"/>
      <c r="AL48" s="442"/>
      <c r="AM48" s="442"/>
      <c r="AN48" s="442"/>
      <c r="AO48" s="442"/>
      <c r="AP48" s="442"/>
      <c r="AQ48" s="442"/>
      <c r="AR48" s="442"/>
      <c r="AS48" s="442"/>
      <c r="AT48" s="442"/>
      <c r="AU48" s="442"/>
      <c r="AV48" s="442"/>
      <c r="AW48" s="442"/>
      <c r="AX48" s="442"/>
      <c r="AY48" s="442"/>
      <c r="AZ48" s="442"/>
      <c r="BA48" s="442"/>
      <c r="BB48" s="442"/>
      <c r="BC48" s="398">
        <v>0</v>
      </c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400"/>
      <c r="BW48" s="398">
        <v>0</v>
      </c>
      <c r="BX48" s="399"/>
      <c r="BY48" s="399"/>
      <c r="BZ48" s="399"/>
      <c r="CA48" s="399"/>
      <c r="CB48" s="399"/>
      <c r="CC48" s="399"/>
      <c r="CD48" s="399"/>
      <c r="CE48" s="399"/>
      <c r="CF48" s="399"/>
      <c r="CG48" s="399"/>
      <c r="CH48" s="399"/>
      <c r="CI48" s="399"/>
      <c r="CJ48" s="399"/>
      <c r="CK48" s="399"/>
      <c r="CL48" s="399"/>
      <c r="CM48" s="399"/>
      <c r="CN48" s="400"/>
      <c r="CO48" s="398">
        <f t="shared" si="4"/>
        <v>0</v>
      </c>
      <c r="CP48" s="444"/>
      <c r="CQ48" s="444"/>
      <c r="CR48" s="444"/>
      <c r="CS48" s="444"/>
      <c r="CT48" s="444"/>
      <c r="CU48" s="444"/>
      <c r="CV48" s="444"/>
      <c r="CW48" s="444"/>
      <c r="CX48" s="444"/>
      <c r="CY48" s="444"/>
      <c r="CZ48" s="444"/>
      <c r="DA48" s="444"/>
      <c r="DB48" s="444"/>
      <c r="DC48" s="444"/>
      <c r="DD48" s="444"/>
      <c r="DE48" s="444"/>
      <c r="DF48" s="445"/>
      <c r="DG48" s="333" t="e">
        <f t="shared" si="1"/>
        <v>#DIV/0!</v>
      </c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</row>
    <row r="49" spans="1:128" ht="77.25" customHeight="1">
      <c r="A49" s="484" t="s">
        <v>512</v>
      </c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6"/>
      <c r="AC49" s="401"/>
      <c r="AD49" s="402"/>
      <c r="AE49" s="402"/>
      <c r="AF49" s="402"/>
      <c r="AG49" s="403"/>
      <c r="AH49" s="155"/>
      <c r="AI49" s="443" t="s">
        <v>38</v>
      </c>
      <c r="AJ49" s="402"/>
      <c r="AK49" s="402"/>
      <c r="AL49" s="402"/>
      <c r="AM49" s="402"/>
      <c r="AN49" s="402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3"/>
      <c r="BC49" s="366">
        <v>46000</v>
      </c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7"/>
      <c r="BU49" s="175"/>
      <c r="BV49" s="175"/>
      <c r="BW49" s="366">
        <f>BW50</f>
        <v>46616.23</v>
      </c>
      <c r="BX49" s="367"/>
      <c r="BY49" s="367"/>
      <c r="BZ49" s="367"/>
      <c r="CA49" s="367"/>
      <c r="CB49" s="367"/>
      <c r="CC49" s="367"/>
      <c r="CD49" s="367"/>
      <c r="CE49" s="367"/>
      <c r="CF49" s="367"/>
      <c r="CG49" s="367"/>
      <c r="CH49" s="367"/>
      <c r="CI49" s="367"/>
      <c r="CJ49" s="367"/>
      <c r="CK49" s="367"/>
      <c r="CL49" s="367"/>
      <c r="CM49" s="367"/>
      <c r="CN49" s="368"/>
      <c r="CO49" s="366">
        <f t="shared" si="4"/>
        <v>-616.2300000000032</v>
      </c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426"/>
      <c r="DE49" s="166"/>
      <c r="DF49" s="167"/>
      <c r="DG49" s="333">
        <f t="shared" si="1"/>
        <v>101.33963043478262</v>
      </c>
      <c r="DH49" s="334"/>
      <c r="DI49" s="334"/>
      <c r="DJ49" s="334"/>
      <c r="DK49" s="334"/>
      <c r="DL49" s="334"/>
      <c r="DM49" s="334"/>
      <c r="DN49" s="334"/>
      <c r="DO49" s="334"/>
      <c r="DP49" s="334"/>
      <c r="DQ49" s="334"/>
      <c r="DR49" s="334"/>
      <c r="DS49" s="334"/>
      <c r="DT49" s="334"/>
      <c r="DU49" s="334"/>
      <c r="DV49" s="334"/>
      <c r="DW49" s="334"/>
      <c r="DX49" s="334"/>
    </row>
    <row r="50" spans="1:128" ht="79.5" customHeight="1" thickBot="1">
      <c r="A50" s="564" t="s">
        <v>525</v>
      </c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565"/>
      <c r="Y50" s="565"/>
      <c r="Z50" s="565"/>
      <c r="AA50" s="565"/>
      <c r="AB50" s="566"/>
      <c r="AC50" s="393"/>
      <c r="AD50" s="394"/>
      <c r="AE50" s="394"/>
      <c r="AF50" s="394"/>
      <c r="AG50" s="394"/>
      <c r="AH50" s="394"/>
      <c r="AI50" s="394" t="s">
        <v>39</v>
      </c>
      <c r="AJ50" s="394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  <c r="AU50" s="394"/>
      <c r="AV50" s="394"/>
      <c r="AW50" s="394"/>
      <c r="AX50" s="394"/>
      <c r="AY50" s="394"/>
      <c r="AZ50" s="394"/>
      <c r="BA50" s="394"/>
      <c r="BB50" s="394"/>
      <c r="BC50" s="395">
        <v>0</v>
      </c>
      <c r="BD50" s="396"/>
      <c r="BE50" s="396"/>
      <c r="BF50" s="396"/>
      <c r="BG50" s="396"/>
      <c r="BH50" s="396"/>
      <c r="BI50" s="396"/>
      <c r="BJ50" s="396"/>
      <c r="BK50" s="396"/>
      <c r="BL50" s="396"/>
      <c r="BM50" s="396"/>
      <c r="BN50" s="396"/>
      <c r="BO50" s="396"/>
      <c r="BP50" s="396"/>
      <c r="BQ50" s="396"/>
      <c r="BR50" s="396"/>
      <c r="BS50" s="396"/>
      <c r="BT50" s="396"/>
      <c r="BU50" s="396"/>
      <c r="BV50" s="397"/>
      <c r="BW50" s="395">
        <v>46616.23</v>
      </c>
      <c r="BX50" s="396"/>
      <c r="BY50" s="396"/>
      <c r="BZ50" s="396"/>
      <c r="CA50" s="396"/>
      <c r="CB50" s="396"/>
      <c r="CC50" s="396"/>
      <c r="CD50" s="396"/>
      <c r="CE50" s="396"/>
      <c r="CF50" s="396"/>
      <c r="CG50" s="396"/>
      <c r="CH50" s="396"/>
      <c r="CI50" s="396"/>
      <c r="CJ50" s="396"/>
      <c r="CK50" s="396"/>
      <c r="CL50" s="396"/>
      <c r="CM50" s="396"/>
      <c r="CN50" s="397"/>
      <c r="CO50" s="395">
        <f t="shared" si="4"/>
        <v>-46616.23</v>
      </c>
      <c r="CP50" s="357"/>
      <c r="CQ50" s="357"/>
      <c r="CR50" s="357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8"/>
      <c r="DG50" s="333" t="e">
        <f t="shared" si="1"/>
        <v>#DIV/0!</v>
      </c>
      <c r="DH50" s="334"/>
      <c r="DI50" s="334"/>
      <c r="DJ50" s="334"/>
      <c r="DK50" s="334"/>
      <c r="DL50" s="334"/>
      <c r="DM50" s="334"/>
      <c r="DN50" s="334"/>
      <c r="DO50" s="334"/>
      <c r="DP50" s="334"/>
      <c r="DQ50" s="334"/>
      <c r="DR50" s="334"/>
      <c r="DS50" s="334"/>
      <c r="DT50" s="334"/>
      <c r="DU50" s="334"/>
      <c r="DV50" s="334"/>
      <c r="DW50" s="334"/>
      <c r="DX50" s="334"/>
    </row>
    <row r="51" spans="1:128" ht="26.25" customHeight="1" thickBot="1">
      <c r="A51" s="335" t="s">
        <v>28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7"/>
      <c r="AC51" s="341"/>
      <c r="AD51" s="342"/>
      <c r="AE51" s="342"/>
      <c r="AF51" s="342"/>
      <c r="AG51" s="343"/>
      <c r="AH51" s="148"/>
      <c r="AI51" s="348" t="s">
        <v>503</v>
      </c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50"/>
      <c r="BC51" s="404">
        <f>BC52+BC54</f>
        <v>1500000</v>
      </c>
      <c r="BD51" s="444"/>
      <c r="BE51" s="444"/>
      <c r="BF51" s="444"/>
      <c r="BG51" s="444"/>
      <c r="BH51" s="444"/>
      <c r="BI51" s="444"/>
      <c r="BJ51" s="444"/>
      <c r="BK51" s="444"/>
      <c r="BL51" s="444"/>
      <c r="BM51" s="444"/>
      <c r="BN51" s="444"/>
      <c r="BO51" s="444"/>
      <c r="BP51" s="444"/>
      <c r="BQ51" s="444"/>
      <c r="BR51" s="444"/>
      <c r="BS51" s="444"/>
      <c r="BT51" s="445"/>
      <c r="BU51" s="171"/>
      <c r="BV51" s="171"/>
      <c r="BW51" s="404">
        <f>BW52+BW54</f>
        <v>1787585.04</v>
      </c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6"/>
      <c r="CO51" s="404">
        <f t="shared" si="4"/>
        <v>-287585.04000000004</v>
      </c>
      <c r="CP51" s="444"/>
      <c r="CQ51" s="444"/>
      <c r="CR51" s="444"/>
      <c r="CS51" s="444"/>
      <c r="CT51" s="444"/>
      <c r="CU51" s="444"/>
      <c r="CV51" s="444"/>
      <c r="CW51" s="444"/>
      <c r="CX51" s="444"/>
      <c r="CY51" s="444"/>
      <c r="CZ51" s="444"/>
      <c r="DA51" s="444"/>
      <c r="DB51" s="444"/>
      <c r="DC51" s="444"/>
      <c r="DD51" s="444"/>
      <c r="DE51" s="180"/>
      <c r="DF51" s="173"/>
      <c r="DG51" s="333">
        <f aca="true" t="shared" si="5" ref="DG51:DG89">BW51/BC51*100</f>
        <v>119.17233600000002</v>
      </c>
      <c r="DH51" s="334"/>
      <c r="DI51" s="334"/>
      <c r="DJ51" s="334"/>
      <c r="DK51" s="334"/>
      <c r="DL51" s="334"/>
      <c r="DM51" s="334"/>
      <c r="DN51" s="334"/>
      <c r="DO51" s="334"/>
      <c r="DP51" s="334"/>
      <c r="DQ51" s="334"/>
      <c r="DR51" s="334"/>
      <c r="DS51" s="334"/>
      <c r="DT51" s="334"/>
      <c r="DU51" s="334"/>
      <c r="DV51" s="334"/>
      <c r="DW51" s="334"/>
      <c r="DX51" s="334"/>
    </row>
    <row r="52" spans="1:128" ht="72.75" customHeight="1">
      <c r="A52" s="484" t="s">
        <v>714</v>
      </c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6"/>
      <c r="AC52" s="401"/>
      <c r="AD52" s="402"/>
      <c r="AE52" s="402"/>
      <c r="AF52" s="402"/>
      <c r="AG52" s="403"/>
      <c r="AH52" s="155"/>
      <c r="AI52" s="443" t="s">
        <v>505</v>
      </c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3"/>
      <c r="BC52" s="429">
        <v>0</v>
      </c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7"/>
      <c r="BU52" s="175"/>
      <c r="BV52" s="175"/>
      <c r="BW52" s="366">
        <f>BW53</f>
        <v>0</v>
      </c>
      <c r="BX52" s="367"/>
      <c r="BY52" s="367"/>
      <c r="BZ52" s="367"/>
      <c r="CA52" s="367"/>
      <c r="CB52" s="367"/>
      <c r="CC52" s="367"/>
      <c r="CD52" s="367"/>
      <c r="CE52" s="367"/>
      <c r="CF52" s="367"/>
      <c r="CG52" s="367"/>
      <c r="CH52" s="367"/>
      <c r="CI52" s="367"/>
      <c r="CJ52" s="367"/>
      <c r="CK52" s="367"/>
      <c r="CL52" s="367"/>
      <c r="CM52" s="367"/>
      <c r="CN52" s="368"/>
      <c r="CO52" s="366">
        <f t="shared" si="4"/>
        <v>0</v>
      </c>
      <c r="CP52" s="426"/>
      <c r="CQ52" s="426"/>
      <c r="CR52" s="426"/>
      <c r="CS52" s="426"/>
      <c r="CT52" s="426"/>
      <c r="CU52" s="426"/>
      <c r="CV52" s="426"/>
      <c r="CW52" s="426"/>
      <c r="CX52" s="426"/>
      <c r="CY52" s="426"/>
      <c r="CZ52" s="426"/>
      <c r="DA52" s="426"/>
      <c r="DB52" s="426"/>
      <c r="DC52" s="426"/>
      <c r="DD52" s="426"/>
      <c r="DE52" s="181"/>
      <c r="DF52" s="163"/>
      <c r="DG52" s="333" t="e">
        <f t="shared" si="5"/>
        <v>#DIV/0!</v>
      </c>
      <c r="DH52" s="334"/>
      <c r="DI52" s="334"/>
      <c r="DJ52" s="334"/>
      <c r="DK52" s="334"/>
      <c r="DL52" s="334"/>
      <c r="DM52" s="334"/>
      <c r="DN52" s="334"/>
      <c r="DO52" s="334"/>
      <c r="DP52" s="334"/>
      <c r="DQ52" s="334"/>
      <c r="DR52" s="334"/>
      <c r="DS52" s="334"/>
      <c r="DT52" s="334"/>
      <c r="DU52" s="334"/>
      <c r="DV52" s="334"/>
      <c r="DW52" s="334"/>
      <c r="DX52" s="334"/>
    </row>
    <row r="53" spans="1:128" ht="86.25" customHeight="1" thickBot="1">
      <c r="A53" s="564" t="s">
        <v>665</v>
      </c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565"/>
      <c r="AA53" s="565"/>
      <c r="AB53" s="566"/>
      <c r="AC53" s="419"/>
      <c r="AD53" s="420"/>
      <c r="AE53" s="420"/>
      <c r="AF53" s="420"/>
      <c r="AG53" s="421"/>
      <c r="AH53" s="144"/>
      <c r="AI53" s="490" t="s">
        <v>431</v>
      </c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1"/>
      <c r="BC53" s="356">
        <v>0</v>
      </c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8"/>
      <c r="BU53" s="169"/>
      <c r="BV53" s="169"/>
      <c r="BW53" s="395">
        <v>0</v>
      </c>
      <c r="BX53" s="396"/>
      <c r="BY53" s="396"/>
      <c r="BZ53" s="396"/>
      <c r="CA53" s="396"/>
      <c r="CB53" s="396"/>
      <c r="CC53" s="396"/>
      <c r="CD53" s="396"/>
      <c r="CE53" s="396"/>
      <c r="CF53" s="396"/>
      <c r="CG53" s="396"/>
      <c r="CH53" s="396"/>
      <c r="CI53" s="396"/>
      <c r="CJ53" s="396"/>
      <c r="CK53" s="396"/>
      <c r="CL53" s="396"/>
      <c r="CM53" s="396"/>
      <c r="CN53" s="397"/>
      <c r="CO53" s="395">
        <f t="shared" si="4"/>
        <v>0</v>
      </c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181"/>
      <c r="DF53" s="163"/>
      <c r="DG53" s="333" t="e">
        <f t="shared" si="5"/>
        <v>#DIV/0!</v>
      </c>
      <c r="DH53" s="334"/>
      <c r="DI53" s="334"/>
      <c r="DJ53" s="334"/>
      <c r="DK53" s="334"/>
      <c r="DL53" s="334"/>
      <c r="DM53" s="334"/>
      <c r="DN53" s="334"/>
      <c r="DO53" s="334"/>
      <c r="DP53" s="334"/>
      <c r="DQ53" s="334"/>
      <c r="DR53" s="334"/>
      <c r="DS53" s="334"/>
      <c r="DT53" s="334"/>
      <c r="DU53" s="334"/>
      <c r="DV53" s="334"/>
      <c r="DW53" s="334"/>
      <c r="DX53" s="334"/>
    </row>
    <row r="54" spans="1:128" ht="28.5" customHeight="1">
      <c r="A54" s="457" t="s">
        <v>715</v>
      </c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9"/>
      <c r="AC54" s="471"/>
      <c r="AD54" s="453"/>
      <c r="AE54" s="453"/>
      <c r="AF54" s="453"/>
      <c r="AG54" s="453"/>
      <c r="AH54" s="453"/>
      <c r="AI54" s="573" t="s">
        <v>40</v>
      </c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  <c r="BA54" s="573"/>
      <c r="BB54" s="573"/>
      <c r="BC54" s="366">
        <v>1500000</v>
      </c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8"/>
      <c r="BW54" s="366">
        <f>BW55</f>
        <v>1787585.04</v>
      </c>
      <c r="BX54" s="367"/>
      <c r="BY54" s="367"/>
      <c r="BZ54" s="367"/>
      <c r="CA54" s="367"/>
      <c r="CB54" s="367"/>
      <c r="CC54" s="367"/>
      <c r="CD54" s="367"/>
      <c r="CE54" s="367"/>
      <c r="CF54" s="367"/>
      <c r="CG54" s="367"/>
      <c r="CH54" s="367"/>
      <c r="CI54" s="367"/>
      <c r="CJ54" s="367"/>
      <c r="CK54" s="367"/>
      <c r="CL54" s="367"/>
      <c r="CM54" s="367"/>
      <c r="CN54" s="368"/>
      <c r="CO54" s="454">
        <f t="shared" si="4"/>
        <v>-287585.04000000004</v>
      </c>
      <c r="CP54" s="455"/>
      <c r="CQ54" s="455"/>
      <c r="CR54" s="455"/>
      <c r="CS54" s="455"/>
      <c r="CT54" s="455"/>
      <c r="CU54" s="455"/>
      <c r="CV54" s="455"/>
      <c r="CW54" s="455"/>
      <c r="CX54" s="455"/>
      <c r="CY54" s="455"/>
      <c r="CZ54" s="455"/>
      <c r="DA54" s="455"/>
      <c r="DB54" s="455"/>
      <c r="DC54" s="455"/>
      <c r="DD54" s="455"/>
      <c r="DE54" s="455"/>
      <c r="DF54" s="456"/>
      <c r="DG54" s="333">
        <f t="shared" si="5"/>
        <v>119.17233600000002</v>
      </c>
      <c r="DH54" s="334"/>
      <c r="DI54" s="334"/>
      <c r="DJ54" s="334"/>
      <c r="DK54" s="334"/>
      <c r="DL54" s="334"/>
      <c r="DM54" s="334"/>
      <c r="DN54" s="334"/>
      <c r="DO54" s="334"/>
      <c r="DP54" s="334"/>
      <c r="DQ54" s="334"/>
      <c r="DR54" s="334"/>
      <c r="DS54" s="334"/>
      <c r="DT54" s="334"/>
      <c r="DU54" s="334"/>
      <c r="DV54" s="334"/>
      <c r="DW54" s="334"/>
      <c r="DX54" s="334"/>
    </row>
    <row r="55" spans="1:128" ht="52.5" customHeight="1" thickBot="1">
      <c r="A55" s="390" t="s">
        <v>510</v>
      </c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2"/>
      <c r="AC55" s="393"/>
      <c r="AD55" s="394"/>
      <c r="AE55" s="394"/>
      <c r="AF55" s="394"/>
      <c r="AG55" s="394"/>
      <c r="AH55" s="394"/>
      <c r="AI55" s="394" t="s">
        <v>430</v>
      </c>
      <c r="AJ55" s="394"/>
      <c r="AK55" s="394"/>
      <c r="AL55" s="394"/>
      <c r="AM55" s="394"/>
      <c r="AN55" s="394"/>
      <c r="AO55" s="394"/>
      <c r="AP55" s="394"/>
      <c r="AQ55" s="394"/>
      <c r="AR55" s="394"/>
      <c r="AS55" s="394"/>
      <c r="AT55" s="394"/>
      <c r="AU55" s="394"/>
      <c r="AV55" s="394"/>
      <c r="AW55" s="394"/>
      <c r="AX55" s="394"/>
      <c r="AY55" s="394"/>
      <c r="AZ55" s="394"/>
      <c r="BA55" s="394"/>
      <c r="BB55" s="394"/>
      <c r="BC55" s="395">
        <v>0</v>
      </c>
      <c r="BD55" s="396"/>
      <c r="BE55" s="396"/>
      <c r="BF55" s="396"/>
      <c r="BG55" s="396"/>
      <c r="BH55" s="396"/>
      <c r="BI55" s="396"/>
      <c r="BJ55" s="396"/>
      <c r="BK55" s="396"/>
      <c r="BL55" s="396"/>
      <c r="BM55" s="396"/>
      <c r="BN55" s="396"/>
      <c r="BO55" s="396"/>
      <c r="BP55" s="396"/>
      <c r="BQ55" s="396"/>
      <c r="BR55" s="396"/>
      <c r="BS55" s="396"/>
      <c r="BT55" s="396"/>
      <c r="BU55" s="396"/>
      <c r="BV55" s="397"/>
      <c r="BW55" s="395">
        <v>1787585.04</v>
      </c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396"/>
      <c r="CK55" s="396"/>
      <c r="CL55" s="396"/>
      <c r="CM55" s="396"/>
      <c r="CN55" s="397"/>
      <c r="CO55" s="395">
        <f t="shared" si="4"/>
        <v>-1787585.04</v>
      </c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  <c r="DF55" s="358"/>
      <c r="DG55" s="333" t="e">
        <f t="shared" si="5"/>
        <v>#DIV/0!</v>
      </c>
      <c r="DH55" s="334"/>
      <c r="DI55" s="334"/>
      <c r="DJ55" s="334"/>
      <c r="DK55" s="334"/>
      <c r="DL55" s="334"/>
      <c r="DM55" s="334"/>
      <c r="DN55" s="334"/>
      <c r="DO55" s="334"/>
      <c r="DP55" s="334"/>
      <c r="DQ55" s="334"/>
      <c r="DR55" s="334"/>
      <c r="DS55" s="334"/>
      <c r="DT55" s="334"/>
      <c r="DU55" s="334"/>
      <c r="DV55" s="334"/>
      <c r="DW55" s="334"/>
      <c r="DX55" s="334"/>
    </row>
    <row r="56" spans="1:128" ht="24" customHeight="1" thickBot="1">
      <c r="A56" s="318" t="s">
        <v>726</v>
      </c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20"/>
      <c r="AC56" s="321"/>
      <c r="AD56" s="322"/>
      <c r="AE56" s="322"/>
      <c r="AF56" s="322"/>
      <c r="AG56" s="322"/>
      <c r="AH56" s="322"/>
      <c r="AI56" s="322" t="s">
        <v>725</v>
      </c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3">
        <v>9000</v>
      </c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5"/>
      <c r="BW56" s="323">
        <f>BW57+BW59</f>
        <v>9000</v>
      </c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  <c r="CN56" s="325"/>
      <c r="CO56" s="323">
        <f t="shared" si="4"/>
        <v>0</v>
      </c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7"/>
      <c r="DG56" s="192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</row>
    <row r="57" spans="1:128" ht="35.25" customHeight="1">
      <c r="A57" s="583" t="s">
        <v>729</v>
      </c>
      <c r="B57" s="583"/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4"/>
      <c r="AC57" s="452"/>
      <c r="AD57" s="526"/>
      <c r="AE57" s="526"/>
      <c r="AF57" s="526"/>
      <c r="AG57" s="526"/>
      <c r="AH57" s="526"/>
      <c r="AI57" s="526" t="s">
        <v>730</v>
      </c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26"/>
      <c r="AX57" s="526"/>
      <c r="AY57" s="526"/>
      <c r="AZ57" s="526"/>
      <c r="BA57" s="526"/>
      <c r="BB57" s="526"/>
      <c r="BC57" s="585">
        <f>BC59</f>
        <v>0</v>
      </c>
      <c r="BD57" s="585"/>
      <c r="BE57" s="585"/>
      <c r="BF57" s="585"/>
      <c r="BG57" s="585"/>
      <c r="BH57" s="585"/>
      <c r="BI57" s="585"/>
      <c r="BJ57" s="585"/>
      <c r="BK57" s="585"/>
      <c r="BL57" s="585"/>
      <c r="BM57" s="585"/>
      <c r="BN57" s="585"/>
      <c r="BO57" s="585"/>
      <c r="BP57" s="585"/>
      <c r="BQ57" s="585"/>
      <c r="BR57" s="585"/>
      <c r="BS57" s="585"/>
      <c r="BT57" s="585"/>
      <c r="BU57" s="585"/>
      <c r="BV57" s="585"/>
      <c r="BW57" s="585">
        <f>BW58</f>
        <v>8000</v>
      </c>
      <c r="BX57" s="585"/>
      <c r="BY57" s="585"/>
      <c r="BZ57" s="585"/>
      <c r="CA57" s="585"/>
      <c r="CB57" s="585"/>
      <c r="CC57" s="585"/>
      <c r="CD57" s="585"/>
      <c r="CE57" s="585"/>
      <c r="CF57" s="585"/>
      <c r="CG57" s="585"/>
      <c r="CH57" s="585"/>
      <c r="CI57" s="585"/>
      <c r="CJ57" s="585"/>
      <c r="CK57" s="585"/>
      <c r="CL57" s="585"/>
      <c r="CM57" s="585"/>
      <c r="CN57" s="585"/>
      <c r="CO57" s="585">
        <f>BC57-BW57</f>
        <v>-8000</v>
      </c>
      <c r="CP57" s="586"/>
      <c r="CQ57" s="586"/>
      <c r="CR57" s="586"/>
      <c r="CS57" s="586"/>
      <c r="CT57" s="586"/>
      <c r="CU57" s="586"/>
      <c r="CV57" s="586"/>
      <c r="CW57" s="586"/>
      <c r="CX57" s="586"/>
      <c r="CY57" s="586"/>
      <c r="CZ57" s="586"/>
      <c r="DA57" s="586"/>
      <c r="DB57" s="586"/>
      <c r="DC57" s="586"/>
      <c r="DD57" s="586"/>
      <c r="DE57" s="586"/>
      <c r="DF57" s="586"/>
      <c r="DG57" s="192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</row>
    <row r="58" spans="1:128" ht="51" customHeight="1" thickBot="1">
      <c r="A58" s="587" t="s">
        <v>731</v>
      </c>
      <c r="B58" s="587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  <c r="AA58" s="587"/>
      <c r="AB58" s="588"/>
      <c r="AC58" s="421"/>
      <c r="AD58" s="394"/>
      <c r="AE58" s="394"/>
      <c r="AF58" s="394"/>
      <c r="AG58" s="394"/>
      <c r="AH58" s="394"/>
      <c r="AI58" s="394" t="s">
        <v>732</v>
      </c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589">
        <f>BC60</f>
        <v>0</v>
      </c>
      <c r="BD58" s="589"/>
      <c r="BE58" s="589"/>
      <c r="BF58" s="589"/>
      <c r="BG58" s="589"/>
      <c r="BH58" s="589"/>
      <c r="BI58" s="589"/>
      <c r="BJ58" s="589"/>
      <c r="BK58" s="589"/>
      <c r="BL58" s="589"/>
      <c r="BM58" s="589"/>
      <c r="BN58" s="589"/>
      <c r="BO58" s="589"/>
      <c r="BP58" s="589"/>
      <c r="BQ58" s="589"/>
      <c r="BR58" s="589"/>
      <c r="BS58" s="589"/>
      <c r="BT58" s="589"/>
      <c r="BU58" s="589"/>
      <c r="BV58" s="589"/>
      <c r="BW58" s="589">
        <v>8000</v>
      </c>
      <c r="BX58" s="589"/>
      <c r="BY58" s="589"/>
      <c r="BZ58" s="589"/>
      <c r="CA58" s="589"/>
      <c r="CB58" s="589"/>
      <c r="CC58" s="589"/>
      <c r="CD58" s="589"/>
      <c r="CE58" s="589"/>
      <c r="CF58" s="589"/>
      <c r="CG58" s="589"/>
      <c r="CH58" s="589"/>
      <c r="CI58" s="589"/>
      <c r="CJ58" s="589"/>
      <c r="CK58" s="589"/>
      <c r="CL58" s="589"/>
      <c r="CM58" s="589"/>
      <c r="CN58" s="589"/>
      <c r="CO58" s="589">
        <f>BC58-BW58</f>
        <v>-8000</v>
      </c>
      <c r="CP58" s="590"/>
      <c r="CQ58" s="590"/>
      <c r="CR58" s="590"/>
      <c r="CS58" s="590"/>
      <c r="CT58" s="590"/>
      <c r="CU58" s="590"/>
      <c r="CV58" s="590"/>
      <c r="CW58" s="590"/>
      <c r="CX58" s="590"/>
      <c r="CY58" s="590"/>
      <c r="CZ58" s="590"/>
      <c r="DA58" s="590"/>
      <c r="DB58" s="590"/>
      <c r="DC58" s="590"/>
      <c r="DD58" s="590"/>
      <c r="DE58" s="590"/>
      <c r="DF58" s="590"/>
      <c r="DG58" s="192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</row>
    <row r="59" spans="1:128" ht="29.25" customHeight="1">
      <c r="A59" s="308" t="s">
        <v>728</v>
      </c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10"/>
      <c r="AC59" s="311"/>
      <c r="AD59" s="312"/>
      <c r="AE59" s="312"/>
      <c r="AF59" s="312"/>
      <c r="AG59" s="312"/>
      <c r="AH59" s="312"/>
      <c r="AI59" s="312" t="s">
        <v>727</v>
      </c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3">
        <f>BC60</f>
        <v>0</v>
      </c>
      <c r="BD59" s="314"/>
      <c r="BE59" s="314"/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5"/>
      <c r="BW59" s="313">
        <f>BW60</f>
        <v>1000</v>
      </c>
      <c r="BX59" s="314"/>
      <c r="BY59" s="314"/>
      <c r="BZ59" s="314"/>
      <c r="CA59" s="314"/>
      <c r="CB59" s="314"/>
      <c r="CC59" s="314"/>
      <c r="CD59" s="314"/>
      <c r="CE59" s="314"/>
      <c r="CF59" s="314"/>
      <c r="CG59" s="314"/>
      <c r="CH59" s="314"/>
      <c r="CI59" s="314"/>
      <c r="CJ59" s="314"/>
      <c r="CK59" s="314"/>
      <c r="CL59" s="314"/>
      <c r="CM59" s="314"/>
      <c r="CN59" s="315"/>
      <c r="CO59" s="313">
        <f t="shared" si="4"/>
        <v>-1000</v>
      </c>
      <c r="CP59" s="316"/>
      <c r="CQ59" s="316"/>
      <c r="CR59" s="316"/>
      <c r="CS59" s="316"/>
      <c r="CT59" s="316"/>
      <c r="CU59" s="316"/>
      <c r="CV59" s="316"/>
      <c r="CW59" s="316"/>
      <c r="CX59" s="316"/>
      <c r="CY59" s="316"/>
      <c r="CZ59" s="316"/>
      <c r="DA59" s="316"/>
      <c r="DB59" s="316"/>
      <c r="DC59" s="316"/>
      <c r="DD59" s="316"/>
      <c r="DE59" s="316"/>
      <c r="DF59" s="317"/>
      <c r="DG59" s="192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</row>
    <row r="60" spans="1:128" ht="40.5" customHeight="1">
      <c r="A60" s="328" t="s">
        <v>734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30"/>
      <c r="AC60" s="311"/>
      <c r="AD60" s="312"/>
      <c r="AE60" s="312"/>
      <c r="AF60" s="312"/>
      <c r="AG60" s="312"/>
      <c r="AH60" s="312"/>
      <c r="AI60" s="312" t="s">
        <v>724</v>
      </c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3">
        <f>BC61</f>
        <v>0</v>
      </c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4"/>
      <c r="BU60" s="314"/>
      <c r="BV60" s="315"/>
      <c r="BW60" s="313">
        <f>BW61</f>
        <v>1000</v>
      </c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5"/>
      <c r="CO60" s="313">
        <f>BC60-BW60</f>
        <v>-1000</v>
      </c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1"/>
      <c r="DF60" s="332"/>
      <c r="DG60" s="192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</row>
    <row r="61" spans="1:128" ht="75.75" customHeight="1" thickBot="1">
      <c r="A61" s="390" t="s">
        <v>723</v>
      </c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2"/>
      <c r="AC61" s="393"/>
      <c r="AD61" s="394"/>
      <c r="AE61" s="394"/>
      <c r="AF61" s="394"/>
      <c r="AG61" s="394"/>
      <c r="AH61" s="394"/>
      <c r="AI61" s="394" t="s">
        <v>735</v>
      </c>
      <c r="AJ61" s="394"/>
      <c r="AK61" s="394"/>
      <c r="AL61" s="394"/>
      <c r="AM61" s="394"/>
      <c r="AN61" s="394"/>
      <c r="AO61" s="394"/>
      <c r="AP61" s="394"/>
      <c r="AQ61" s="394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5">
        <v>0</v>
      </c>
      <c r="BD61" s="396"/>
      <c r="BE61" s="396"/>
      <c r="BF61" s="396"/>
      <c r="BG61" s="396"/>
      <c r="BH61" s="396"/>
      <c r="BI61" s="396"/>
      <c r="BJ61" s="396"/>
      <c r="BK61" s="396"/>
      <c r="BL61" s="396"/>
      <c r="BM61" s="396"/>
      <c r="BN61" s="396"/>
      <c r="BO61" s="396"/>
      <c r="BP61" s="396"/>
      <c r="BQ61" s="396"/>
      <c r="BR61" s="396"/>
      <c r="BS61" s="396"/>
      <c r="BT61" s="396"/>
      <c r="BU61" s="396"/>
      <c r="BV61" s="397"/>
      <c r="BW61" s="395">
        <v>1000</v>
      </c>
      <c r="BX61" s="396"/>
      <c r="BY61" s="396"/>
      <c r="BZ61" s="396"/>
      <c r="CA61" s="396"/>
      <c r="CB61" s="396"/>
      <c r="CC61" s="396"/>
      <c r="CD61" s="396"/>
      <c r="CE61" s="396"/>
      <c r="CF61" s="396"/>
      <c r="CG61" s="396"/>
      <c r="CH61" s="396"/>
      <c r="CI61" s="396"/>
      <c r="CJ61" s="396"/>
      <c r="CK61" s="396"/>
      <c r="CL61" s="396"/>
      <c r="CM61" s="396"/>
      <c r="CN61" s="397"/>
      <c r="CO61" s="395">
        <f>BC61-BW61</f>
        <v>-1000</v>
      </c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8"/>
      <c r="DG61" s="192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</row>
    <row r="62" spans="1:128" ht="16.5" customHeight="1" thickBot="1">
      <c r="A62" s="461" t="s">
        <v>30</v>
      </c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3"/>
      <c r="AC62" s="441"/>
      <c r="AD62" s="437"/>
      <c r="AE62" s="437"/>
      <c r="AF62" s="437"/>
      <c r="AG62" s="437"/>
      <c r="AH62" s="437"/>
      <c r="AI62" s="437" t="s">
        <v>504</v>
      </c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04">
        <f>BC63+BC65</f>
        <v>6705100</v>
      </c>
      <c r="BD62" s="405"/>
      <c r="BE62" s="405"/>
      <c r="BF62" s="405"/>
      <c r="BG62" s="405"/>
      <c r="BH62" s="405"/>
      <c r="BI62" s="405"/>
      <c r="BJ62" s="405"/>
      <c r="BK62" s="405"/>
      <c r="BL62" s="405"/>
      <c r="BM62" s="405"/>
      <c r="BN62" s="405"/>
      <c r="BO62" s="405"/>
      <c r="BP62" s="405"/>
      <c r="BQ62" s="405"/>
      <c r="BR62" s="405"/>
      <c r="BS62" s="405"/>
      <c r="BT62" s="405"/>
      <c r="BU62" s="405"/>
      <c r="BV62" s="406"/>
      <c r="BW62" s="404">
        <f>BW63+BW65</f>
        <v>6706736.4</v>
      </c>
      <c r="BX62" s="405"/>
      <c r="BY62" s="405"/>
      <c r="BZ62" s="405"/>
      <c r="CA62" s="405"/>
      <c r="CB62" s="405"/>
      <c r="CC62" s="405"/>
      <c r="CD62" s="405"/>
      <c r="CE62" s="405"/>
      <c r="CF62" s="405"/>
      <c r="CG62" s="405"/>
      <c r="CH62" s="405"/>
      <c r="CI62" s="405"/>
      <c r="CJ62" s="405"/>
      <c r="CK62" s="405"/>
      <c r="CL62" s="405"/>
      <c r="CM62" s="405"/>
      <c r="CN62" s="406"/>
      <c r="CO62" s="404">
        <f aca="true" t="shared" si="6" ref="CO62:CO68">BC62-BW62</f>
        <v>-1636.4000000003725</v>
      </c>
      <c r="CP62" s="444"/>
      <c r="CQ62" s="444"/>
      <c r="CR62" s="444"/>
      <c r="CS62" s="444"/>
      <c r="CT62" s="444"/>
      <c r="CU62" s="444"/>
      <c r="CV62" s="444"/>
      <c r="CW62" s="444"/>
      <c r="CX62" s="444"/>
      <c r="CY62" s="444"/>
      <c r="CZ62" s="444"/>
      <c r="DA62" s="444"/>
      <c r="DB62" s="444"/>
      <c r="DC62" s="444"/>
      <c r="DD62" s="444"/>
      <c r="DE62" s="444"/>
      <c r="DF62" s="445"/>
      <c r="DG62" s="333">
        <f t="shared" si="5"/>
        <v>100.02440530342575</v>
      </c>
      <c r="DH62" s="334"/>
      <c r="DI62" s="334"/>
      <c r="DJ62" s="334"/>
      <c r="DK62" s="334"/>
      <c r="DL62" s="334"/>
      <c r="DM62" s="334"/>
      <c r="DN62" s="334"/>
      <c r="DO62" s="334"/>
      <c r="DP62" s="334"/>
      <c r="DQ62" s="334"/>
      <c r="DR62" s="334"/>
      <c r="DS62" s="334"/>
      <c r="DT62" s="334"/>
      <c r="DU62" s="334"/>
      <c r="DV62" s="334"/>
      <c r="DW62" s="334"/>
      <c r="DX62" s="334"/>
    </row>
    <row r="63" spans="1:128" ht="16.5" customHeight="1" thickBot="1">
      <c r="A63" s="484" t="s">
        <v>526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6"/>
      <c r="AC63" s="401"/>
      <c r="AD63" s="402"/>
      <c r="AE63" s="402"/>
      <c r="AF63" s="402"/>
      <c r="AG63" s="403"/>
      <c r="AH63" s="155"/>
      <c r="AI63" s="365" t="s">
        <v>527</v>
      </c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6">
        <f>BC64</f>
        <v>0</v>
      </c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426"/>
      <c r="BT63" s="427"/>
      <c r="BU63" s="175"/>
      <c r="BV63" s="175"/>
      <c r="BW63" s="366">
        <f>BW64</f>
        <v>-50</v>
      </c>
      <c r="BX63" s="367"/>
      <c r="BY63" s="367"/>
      <c r="BZ63" s="367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8"/>
      <c r="CO63" s="366">
        <f t="shared" si="6"/>
        <v>50</v>
      </c>
      <c r="CP63" s="426"/>
      <c r="CQ63" s="426"/>
      <c r="CR63" s="426"/>
      <c r="CS63" s="426"/>
      <c r="CT63" s="426"/>
      <c r="CU63" s="426"/>
      <c r="CV63" s="426"/>
      <c r="CW63" s="426"/>
      <c r="CX63" s="426"/>
      <c r="CY63" s="426"/>
      <c r="CZ63" s="426"/>
      <c r="DA63" s="426"/>
      <c r="DB63" s="426"/>
      <c r="DC63" s="426"/>
      <c r="DD63" s="426"/>
      <c r="DE63" s="170"/>
      <c r="DF63" s="171"/>
      <c r="DG63" s="333" t="e">
        <f t="shared" si="5"/>
        <v>#DIV/0!</v>
      </c>
      <c r="DH63" s="334"/>
      <c r="DI63" s="334"/>
      <c r="DJ63" s="334"/>
      <c r="DK63" s="334"/>
      <c r="DL63" s="334"/>
      <c r="DM63" s="334"/>
      <c r="DN63" s="334"/>
      <c r="DO63" s="334"/>
      <c r="DP63" s="334"/>
      <c r="DQ63" s="334"/>
      <c r="DR63" s="334"/>
      <c r="DS63" s="334"/>
      <c r="DT63" s="334"/>
      <c r="DU63" s="334"/>
      <c r="DV63" s="334"/>
      <c r="DW63" s="334"/>
      <c r="DX63" s="334"/>
    </row>
    <row r="64" spans="1:128" ht="23.25" customHeight="1" thickBot="1">
      <c r="A64" s="564" t="s">
        <v>528</v>
      </c>
      <c r="B64" s="565"/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6"/>
      <c r="AC64" s="419"/>
      <c r="AD64" s="420"/>
      <c r="AE64" s="420"/>
      <c r="AF64" s="420"/>
      <c r="AG64" s="421"/>
      <c r="AH64" s="144"/>
      <c r="AI64" s="394" t="s">
        <v>529</v>
      </c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5">
        <v>0</v>
      </c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8"/>
      <c r="BU64" s="169"/>
      <c r="BV64" s="169"/>
      <c r="BW64" s="395">
        <v>-50</v>
      </c>
      <c r="BX64" s="396"/>
      <c r="BY64" s="396"/>
      <c r="BZ64" s="396"/>
      <c r="CA64" s="396"/>
      <c r="CB64" s="396"/>
      <c r="CC64" s="396"/>
      <c r="CD64" s="396"/>
      <c r="CE64" s="396"/>
      <c r="CF64" s="396"/>
      <c r="CG64" s="396"/>
      <c r="CH64" s="396"/>
      <c r="CI64" s="396"/>
      <c r="CJ64" s="396"/>
      <c r="CK64" s="396"/>
      <c r="CL64" s="396"/>
      <c r="CM64" s="396"/>
      <c r="CN64" s="397"/>
      <c r="CO64" s="395">
        <f t="shared" si="6"/>
        <v>50</v>
      </c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7"/>
      <c r="DB64" s="357"/>
      <c r="DC64" s="357"/>
      <c r="DD64" s="357"/>
      <c r="DE64" s="170"/>
      <c r="DF64" s="171"/>
      <c r="DG64" s="333" t="e">
        <f t="shared" si="5"/>
        <v>#DIV/0!</v>
      </c>
      <c r="DH64" s="334"/>
      <c r="DI64" s="334"/>
      <c r="DJ64" s="334"/>
      <c r="DK64" s="334"/>
      <c r="DL64" s="334"/>
      <c r="DM64" s="334"/>
      <c r="DN64" s="334"/>
      <c r="DO64" s="334"/>
      <c r="DP64" s="334"/>
      <c r="DQ64" s="334"/>
      <c r="DR64" s="334"/>
      <c r="DS64" s="334"/>
      <c r="DT64" s="334"/>
      <c r="DU64" s="334"/>
      <c r="DV64" s="334"/>
      <c r="DW64" s="334"/>
      <c r="DX64" s="334"/>
    </row>
    <row r="65" spans="1:128" ht="16.5" customHeight="1" thickBot="1">
      <c r="A65" s="484" t="s">
        <v>29</v>
      </c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6"/>
      <c r="AC65" s="401"/>
      <c r="AD65" s="402"/>
      <c r="AE65" s="402"/>
      <c r="AF65" s="402"/>
      <c r="AG65" s="403"/>
      <c r="AH65" s="155"/>
      <c r="AI65" s="443" t="s">
        <v>41</v>
      </c>
      <c r="AJ65" s="402"/>
      <c r="AK65" s="402"/>
      <c r="AL65" s="402"/>
      <c r="AM65" s="402"/>
      <c r="AN65" s="402"/>
      <c r="AO65" s="402"/>
      <c r="AP65" s="402"/>
      <c r="AQ65" s="402"/>
      <c r="AR65" s="402"/>
      <c r="AS65" s="402"/>
      <c r="AT65" s="402"/>
      <c r="AU65" s="402"/>
      <c r="AV65" s="402"/>
      <c r="AW65" s="402"/>
      <c r="AX65" s="402"/>
      <c r="AY65" s="402"/>
      <c r="AZ65" s="402"/>
      <c r="BA65" s="402"/>
      <c r="BB65" s="403"/>
      <c r="BC65" s="366">
        <v>6705100</v>
      </c>
      <c r="BD65" s="426"/>
      <c r="BE65" s="426"/>
      <c r="BF65" s="426"/>
      <c r="BG65" s="426"/>
      <c r="BH65" s="426"/>
      <c r="BI65" s="426"/>
      <c r="BJ65" s="426"/>
      <c r="BK65" s="426"/>
      <c r="BL65" s="426"/>
      <c r="BM65" s="426"/>
      <c r="BN65" s="426"/>
      <c r="BO65" s="426"/>
      <c r="BP65" s="426"/>
      <c r="BQ65" s="426"/>
      <c r="BR65" s="426"/>
      <c r="BS65" s="426"/>
      <c r="BT65" s="427"/>
      <c r="BU65" s="175"/>
      <c r="BV65" s="175"/>
      <c r="BW65" s="366">
        <f>BW66</f>
        <v>6706786.4</v>
      </c>
      <c r="BX65" s="367"/>
      <c r="BY65" s="367"/>
      <c r="BZ65" s="367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8"/>
      <c r="CO65" s="366">
        <f t="shared" si="6"/>
        <v>-1686.4000000003725</v>
      </c>
      <c r="CP65" s="426"/>
      <c r="CQ65" s="426"/>
      <c r="CR65" s="426"/>
      <c r="CS65" s="426"/>
      <c r="CT65" s="426"/>
      <c r="CU65" s="426"/>
      <c r="CV65" s="426"/>
      <c r="CW65" s="426"/>
      <c r="CX65" s="426"/>
      <c r="CY65" s="426"/>
      <c r="CZ65" s="426"/>
      <c r="DA65" s="426"/>
      <c r="DB65" s="426"/>
      <c r="DC65" s="426"/>
      <c r="DD65" s="426"/>
      <c r="DE65" s="170"/>
      <c r="DF65" s="171"/>
      <c r="DG65" s="333">
        <f t="shared" si="5"/>
        <v>100.0251510044593</v>
      </c>
      <c r="DH65" s="334"/>
      <c r="DI65" s="334"/>
      <c r="DJ65" s="334"/>
      <c r="DK65" s="334"/>
      <c r="DL65" s="334"/>
      <c r="DM65" s="334"/>
      <c r="DN65" s="334"/>
      <c r="DO65" s="334"/>
      <c r="DP65" s="334"/>
      <c r="DQ65" s="334"/>
      <c r="DR65" s="334"/>
      <c r="DS65" s="334"/>
      <c r="DT65" s="334"/>
      <c r="DU65" s="334"/>
      <c r="DV65" s="334"/>
      <c r="DW65" s="334"/>
      <c r="DX65" s="334"/>
    </row>
    <row r="66" spans="1:128" ht="16.5" customHeight="1" thickBot="1">
      <c r="A66" s="564" t="s">
        <v>24</v>
      </c>
      <c r="B66" s="565"/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5"/>
      <c r="AA66" s="565"/>
      <c r="AB66" s="566"/>
      <c r="AC66" s="419"/>
      <c r="AD66" s="420"/>
      <c r="AE66" s="420"/>
      <c r="AF66" s="420"/>
      <c r="AG66" s="421"/>
      <c r="AH66" s="144"/>
      <c r="AI66" s="490" t="s">
        <v>42</v>
      </c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1"/>
      <c r="BC66" s="395">
        <v>0</v>
      </c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8"/>
      <c r="BU66" s="169"/>
      <c r="BV66" s="169"/>
      <c r="BW66" s="395">
        <v>6706786.4</v>
      </c>
      <c r="BX66" s="396"/>
      <c r="BY66" s="396"/>
      <c r="BZ66" s="396"/>
      <c r="CA66" s="396"/>
      <c r="CB66" s="396"/>
      <c r="CC66" s="396"/>
      <c r="CD66" s="396"/>
      <c r="CE66" s="396"/>
      <c r="CF66" s="396"/>
      <c r="CG66" s="396"/>
      <c r="CH66" s="396"/>
      <c r="CI66" s="396"/>
      <c r="CJ66" s="396"/>
      <c r="CK66" s="396"/>
      <c r="CL66" s="396"/>
      <c r="CM66" s="396"/>
      <c r="CN66" s="397"/>
      <c r="CO66" s="395">
        <f t="shared" si="6"/>
        <v>-6706786.4</v>
      </c>
      <c r="CP66" s="357"/>
      <c r="CQ66" s="357"/>
      <c r="CR66" s="357"/>
      <c r="CS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170"/>
      <c r="DF66" s="171"/>
      <c r="DG66" s="333" t="e">
        <f t="shared" si="5"/>
        <v>#DIV/0!</v>
      </c>
      <c r="DH66" s="334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4"/>
    </row>
    <row r="67" spans="1:128" ht="16.5" customHeight="1" thickBot="1">
      <c r="A67" s="335" t="s">
        <v>520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7"/>
      <c r="AC67" s="428"/>
      <c r="AD67" s="349"/>
      <c r="AE67" s="349"/>
      <c r="AF67" s="349"/>
      <c r="AG67" s="350"/>
      <c r="AH67" s="149"/>
      <c r="AI67" s="348" t="s">
        <v>491</v>
      </c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49"/>
      <c r="AZ67" s="349"/>
      <c r="BA67" s="349"/>
      <c r="BB67" s="350"/>
      <c r="BC67" s="404">
        <f>BC68+BC86+BC88</f>
        <v>34123467.7</v>
      </c>
      <c r="BD67" s="444"/>
      <c r="BE67" s="444"/>
      <c r="BF67" s="444"/>
      <c r="BG67" s="444"/>
      <c r="BH67" s="444"/>
      <c r="BI67" s="444"/>
      <c r="BJ67" s="444"/>
      <c r="BK67" s="444"/>
      <c r="BL67" s="444"/>
      <c r="BM67" s="444"/>
      <c r="BN67" s="444"/>
      <c r="BO67" s="444"/>
      <c r="BP67" s="444"/>
      <c r="BQ67" s="444"/>
      <c r="BR67" s="444"/>
      <c r="BS67" s="444"/>
      <c r="BT67" s="445"/>
      <c r="BU67" s="171"/>
      <c r="BV67" s="171"/>
      <c r="BW67" s="404">
        <f>BW68+BW86+BW88</f>
        <v>32222145.950000003</v>
      </c>
      <c r="BX67" s="405"/>
      <c r="BY67" s="405"/>
      <c r="BZ67" s="405"/>
      <c r="CA67" s="405"/>
      <c r="CB67" s="405"/>
      <c r="CC67" s="405"/>
      <c r="CD67" s="405"/>
      <c r="CE67" s="405"/>
      <c r="CF67" s="405"/>
      <c r="CG67" s="405"/>
      <c r="CH67" s="405"/>
      <c r="CI67" s="405"/>
      <c r="CJ67" s="405"/>
      <c r="CK67" s="405"/>
      <c r="CL67" s="405"/>
      <c r="CM67" s="405"/>
      <c r="CN67" s="406"/>
      <c r="CO67" s="404">
        <f t="shared" si="6"/>
        <v>1901321.75</v>
      </c>
      <c r="CP67" s="444"/>
      <c r="CQ67" s="444"/>
      <c r="CR67" s="444"/>
      <c r="CS67" s="444"/>
      <c r="CT67" s="444"/>
      <c r="CU67" s="444"/>
      <c r="CV67" s="444"/>
      <c r="CW67" s="444"/>
      <c r="CX67" s="444"/>
      <c r="CY67" s="444"/>
      <c r="CZ67" s="444"/>
      <c r="DA67" s="444"/>
      <c r="DB67" s="444"/>
      <c r="DC67" s="444"/>
      <c r="DD67" s="444"/>
      <c r="DE67" s="172"/>
      <c r="DF67" s="185"/>
      <c r="DG67" s="333">
        <f t="shared" si="5"/>
        <v>94.42811098005728</v>
      </c>
      <c r="DH67" s="334"/>
      <c r="DI67" s="334"/>
      <c r="DJ67" s="334"/>
      <c r="DK67" s="334"/>
      <c r="DL67" s="334"/>
      <c r="DM67" s="334"/>
      <c r="DN67" s="334"/>
      <c r="DO67" s="334"/>
      <c r="DP67" s="334"/>
      <c r="DQ67" s="334"/>
      <c r="DR67" s="334"/>
      <c r="DS67" s="334"/>
      <c r="DT67" s="334"/>
      <c r="DU67" s="334"/>
      <c r="DV67" s="334"/>
      <c r="DW67" s="334"/>
      <c r="DX67" s="334"/>
    </row>
    <row r="68" spans="1:128" ht="27.75" customHeight="1" thickBot="1">
      <c r="A68" s="335" t="s">
        <v>483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7"/>
      <c r="AC68" s="428"/>
      <c r="AD68" s="349"/>
      <c r="AE68" s="349"/>
      <c r="AF68" s="349"/>
      <c r="AG68" s="350"/>
      <c r="AH68" s="149"/>
      <c r="AI68" s="348" t="s">
        <v>482</v>
      </c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349"/>
      <c r="AX68" s="349"/>
      <c r="AY68" s="349"/>
      <c r="AZ68" s="349"/>
      <c r="BA68" s="349"/>
      <c r="BB68" s="350"/>
      <c r="BC68" s="404">
        <f>BC69+BC72+BC74+BC76+BC81</f>
        <v>34123467.7</v>
      </c>
      <c r="BD68" s="444"/>
      <c r="BE68" s="444"/>
      <c r="BF68" s="444"/>
      <c r="BG68" s="444"/>
      <c r="BH68" s="444"/>
      <c r="BI68" s="444"/>
      <c r="BJ68" s="444"/>
      <c r="BK68" s="444"/>
      <c r="BL68" s="444"/>
      <c r="BM68" s="444"/>
      <c r="BN68" s="444"/>
      <c r="BO68" s="444"/>
      <c r="BP68" s="444"/>
      <c r="BQ68" s="444"/>
      <c r="BR68" s="444"/>
      <c r="BS68" s="444"/>
      <c r="BT68" s="445"/>
      <c r="BU68" s="171"/>
      <c r="BV68" s="171"/>
      <c r="BW68" s="404">
        <f>BW69+BW72+BW74+BU76+BW81</f>
        <v>32102167.700000003</v>
      </c>
      <c r="BX68" s="405"/>
      <c r="BY68" s="405"/>
      <c r="BZ68" s="405"/>
      <c r="CA68" s="405"/>
      <c r="CB68" s="405"/>
      <c r="CC68" s="405"/>
      <c r="CD68" s="405"/>
      <c r="CE68" s="405"/>
      <c r="CF68" s="405"/>
      <c r="CG68" s="405"/>
      <c r="CH68" s="405"/>
      <c r="CI68" s="405"/>
      <c r="CJ68" s="405"/>
      <c r="CK68" s="405"/>
      <c r="CL68" s="405"/>
      <c r="CM68" s="405"/>
      <c r="CN68" s="406"/>
      <c r="CO68" s="404">
        <f t="shared" si="6"/>
        <v>2021300</v>
      </c>
      <c r="CP68" s="444"/>
      <c r="CQ68" s="444"/>
      <c r="CR68" s="444"/>
      <c r="CS68" s="444"/>
      <c r="CT68" s="444"/>
      <c r="CU68" s="444"/>
      <c r="CV68" s="444"/>
      <c r="CW68" s="444"/>
      <c r="CX68" s="444"/>
      <c r="CY68" s="444"/>
      <c r="CZ68" s="444"/>
      <c r="DA68" s="444"/>
      <c r="DB68" s="444"/>
      <c r="DC68" s="444"/>
      <c r="DD68" s="444"/>
      <c r="DE68" s="172"/>
      <c r="DF68" s="185"/>
      <c r="DG68" s="333">
        <f t="shared" si="5"/>
        <v>94.07651057691304</v>
      </c>
      <c r="DH68" s="334"/>
      <c r="DI68" s="334"/>
      <c r="DJ68" s="334"/>
      <c r="DK68" s="334"/>
      <c r="DL68" s="334"/>
      <c r="DM68" s="334"/>
      <c r="DN68" s="334"/>
      <c r="DO68" s="334"/>
      <c r="DP68" s="334"/>
      <c r="DQ68" s="334"/>
      <c r="DR68" s="334"/>
      <c r="DS68" s="334"/>
      <c r="DT68" s="334"/>
      <c r="DU68" s="334"/>
      <c r="DV68" s="334"/>
      <c r="DW68" s="334"/>
      <c r="DX68" s="334"/>
    </row>
    <row r="69" spans="1:128" ht="28.5" customHeight="1" thickBot="1">
      <c r="A69" s="461" t="s">
        <v>484</v>
      </c>
      <c r="B69" s="462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  <c r="V69" s="462"/>
      <c r="W69" s="462"/>
      <c r="X69" s="462"/>
      <c r="Y69" s="462"/>
      <c r="Z69" s="462"/>
      <c r="AA69" s="462"/>
      <c r="AB69" s="463"/>
      <c r="AC69" s="441"/>
      <c r="AD69" s="437"/>
      <c r="AE69" s="437"/>
      <c r="AF69" s="437"/>
      <c r="AG69" s="437"/>
      <c r="AH69" s="437"/>
      <c r="AI69" s="437" t="s">
        <v>43</v>
      </c>
      <c r="AJ69" s="437"/>
      <c r="AK69" s="437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/>
      <c r="AV69" s="437"/>
      <c r="AW69" s="437"/>
      <c r="AX69" s="437"/>
      <c r="AY69" s="437"/>
      <c r="AZ69" s="437"/>
      <c r="BA69" s="437"/>
      <c r="BB69" s="437"/>
      <c r="BC69" s="404">
        <f>BC70</f>
        <v>5107000</v>
      </c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6"/>
      <c r="BW69" s="404">
        <f>BW70</f>
        <v>3085700</v>
      </c>
      <c r="BX69" s="405"/>
      <c r="BY69" s="405"/>
      <c r="BZ69" s="405"/>
      <c r="CA69" s="405"/>
      <c r="CB69" s="405"/>
      <c r="CC69" s="405"/>
      <c r="CD69" s="405"/>
      <c r="CE69" s="405"/>
      <c r="CF69" s="405"/>
      <c r="CG69" s="405"/>
      <c r="CH69" s="405"/>
      <c r="CI69" s="405"/>
      <c r="CJ69" s="405"/>
      <c r="CK69" s="405"/>
      <c r="CL69" s="405"/>
      <c r="CM69" s="405"/>
      <c r="CN69" s="406"/>
      <c r="CO69" s="404">
        <f>CO70</f>
        <v>2021300</v>
      </c>
      <c r="CP69" s="444"/>
      <c r="CQ69" s="444"/>
      <c r="CR69" s="444"/>
      <c r="CS69" s="444"/>
      <c r="CT69" s="444"/>
      <c r="CU69" s="444"/>
      <c r="CV69" s="444"/>
      <c r="CW69" s="444"/>
      <c r="CX69" s="444"/>
      <c r="CY69" s="444"/>
      <c r="CZ69" s="444"/>
      <c r="DA69" s="444"/>
      <c r="DB69" s="444"/>
      <c r="DC69" s="444"/>
      <c r="DD69" s="444"/>
      <c r="DE69" s="444"/>
      <c r="DF69" s="445"/>
      <c r="DG69" s="333">
        <f t="shared" si="5"/>
        <v>60.420990796945375</v>
      </c>
      <c r="DH69" s="334"/>
      <c r="DI69" s="334"/>
      <c r="DJ69" s="334"/>
      <c r="DK69" s="334"/>
      <c r="DL69" s="334"/>
      <c r="DM69" s="334"/>
      <c r="DN69" s="334"/>
      <c r="DO69" s="334"/>
      <c r="DP69" s="334"/>
      <c r="DQ69" s="334"/>
      <c r="DR69" s="334"/>
      <c r="DS69" s="334"/>
      <c r="DT69" s="334"/>
      <c r="DU69" s="334"/>
      <c r="DV69" s="334"/>
      <c r="DW69" s="334"/>
      <c r="DX69" s="334"/>
    </row>
    <row r="70" spans="1:128" ht="16.5" customHeight="1">
      <c r="A70" s="472" t="s">
        <v>485</v>
      </c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4"/>
      <c r="AC70" s="525"/>
      <c r="AD70" s="526"/>
      <c r="AE70" s="526"/>
      <c r="AF70" s="526"/>
      <c r="AG70" s="526"/>
      <c r="AH70" s="526"/>
      <c r="AI70" s="526" t="s">
        <v>486</v>
      </c>
      <c r="AJ70" s="526"/>
      <c r="AK70" s="526"/>
      <c r="AL70" s="526"/>
      <c r="AM70" s="526"/>
      <c r="AN70" s="526"/>
      <c r="AO70" s="526"/>
      <c r="AP70" s="526"/>
      <c r="AQ70" s="526"/>
      <c r="AR70" s="526"/>
      <c r="AS70" s="526"/>
      <c r="AT70" s="526"/>
      <c r="AU70" s="526"/>
      <c r="AV70" s="526"/>
      <c r="AW70" s="526"/>
      <c r="AX70" s="526"/>
      <c r="AY70" s="526"/>
      <c r="AZ70" s="526"/>
      <c r="BA70" s="526"/>
      <c r="BB70" s="526"/>
      <c r="BC70" s="425">
        <f>BC71</f>
        <v>5107000</v>
      </c>
      <c r="BD70" s="439"/>
      <c r="BE70" s="439"/>
      <c r="BF70" s="439"/>
      <c r="BG70" s="439"/>
      <c r="BH70" s="439"/>
      <c r="BI70" s="439"/>
      <c r="BJ70" s="439"/>
      <c r="BK70" s="439"/>
      <c r="BL70" s="439"/>
      <c r="BM70" s="439"/>
      <c r="BN70" s="439"/>
      <c r="BO70" s="439"/>
      <c r="BP70" s="439"/>
      <c r="BQ70" s="439"/>
      <c r="BR70" s="439"/>
      <c r="BS70" s="439"/>
      <c r="BT70" s="439"/>
      <c r="BU70" s="439"/>
      <c r="BV70" s="440"/>
      <c r="BW70" s="425">
        <f>BW71</f>
        <v>3085700</v>
      </c>
      <c r="BX70" s="439"/>
      <c r="BY70" s="439"/>
      <c r="BZ70" s="439"/>
      <c r="CA70" s="439"/>
      <c r="CB70" s="439"/>
      <c r="CC70" s="439"/>
      <c r="CD70" s="439"/>
      <c r="CE70" s="439"/>
      <c r="CF70" s="439"/>
      <c r="CG70" s="439"/>
      <c r="CH70" s="439"/>
      <c r="CI70" s="439"/>
      <c r="CJ70" s="439"/>
      <c r="CK70" s="439"/>
      <c r="CL70" s="439"/>
      <c r="CM70" s="439"/>
      <c r="CN70" s="440"/>
      <c r="CO70" s="425">
        <f>CO71</f>
        <v>2021300</v>
      </c>
      <c r="CP70" s="426"/>
      <c r="CQ70" s="426"/>
      <c r="CR70" s="426"/>
      <c r="CS70" s="426"/>
      <c r="CT70" s="426"/>
      <c r="CU70" s="426"/>
      <c r="CV70" s="426"/>
      <c r="CW70" s="426"/>
      <c r="CX70" s="426"/>
      <c r="CY70" s="426"/>
      <c r="CZ70" s="426"/>
      <c r="DA70" s="426"/>
      <c r="DB70" s="426"/>
      <c r="DC70" s="426"/>
      <c r="DD70" s="426"/>
      <c r="DE70" s="426"/>
      <c r="DF70" s="427"/>
      <c r="DG70" s="333">
        <f t="shared" si="5"/>
        <v>60.420990796945375</v>
      </c>
      <c r="DH70" s="334"/>
      <c r="DI70" s="334"/>
      <c r="DJ70" s="334"/>
      <c r="DK70" s="334"/>
      <c r="DL70" s="334"/>
      <c r="DM70" s="334"/>
      <c r="DN70" s="334"/>
      <c r="DO70" s="334"/>
      <c r="DP70" s="334"/>
      <c r="DQ70" s="334"/>
      <c r="DR70" s="334"/>
      <c r="DS70" s="334"/>
      <c r="DT70" s="334"/>
      <c r="DU70" s="334"/>
      <c r="DV70" s="334"/>
      <c r="DW70" s="334"/>
      <c r="DX70" s="334"/>
    </row>
    <row r="71" spans="1:128" ht="24.75" customHeight="1" thickBot="1">
      <c r="A71" s="390" t="s">
        <v>487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2"/>
      <c r="AC71" s="419"/>
      <c r="AD71" s="420"/>
      <c r="AE71" s="420"/>
      <c r="AF71" s="420"/>
      <c r="AG71" s="421"/>
      <c r="AH71" s="144"/>
      <c r="AI71" s="394" t="s">
        <v>44</v>
      </c>
      <c r="AJ71" s="394"/>
      <c r="AK71" s="394"/>
      <c r="AL71" s="394"/>
      <c r="AM71" s="394"/>
      <c r="AN71" s="394"/>
      <c r="AO71" s="394"/>
      <c r="AP71" s="394"/>
      <c r="AQ71" s="394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5">
        <v>5107000</v>
      </c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357"/>
      <c r="BT71" s="358"/>
      <c r="BU71" s="169"/>
      <c r="BV71" s="169"/>
      <c r="BW71" s="395">
        <v>3085700</v>
      </c>
      <c r="BX71" s="396"/>
      <c r="BY71" s="396"/>
      <c r="BZ71" s="396"/>
      <c r="CA71" s="396"/>
      <c r="CB71" s="396"/>
      <c r="CC71" s="396"/>
      <c r="CD71" s="396"/>
      <c r="CE71" s="396"/>
      <c r="CF71" s="396"/>
      <c r="CG71" s="396"/>
      <c r="CH71" s="396"/>
      <c r="CI71" s="396"/>
      <c r="CJ71" s="396"/>
      <c r="CK71" s="396"/>
      <c r="CL71" s="396"/>
      <c r="CM71" s="396"/>
      <c r="CN71" s="397"/>
      <c r="CO71" s="395">
        <f>BC71-BW71</f>
        <v>2021300</v>
      </c>
      <c r="CP71" s="357"/>
      <c r="CQ71" s="357"/>
      <c r="CR71" s="357"/>
      <c r="CS71" s="357"/>
      <c r="CT71" s="357"/>
      <c r="CU71" s="357"/>
      <c r="CV71" s="357"/>
      <c r="CW71" s="357"/>
      <c r="CX71" s="357"/>
      <c r="CY71" s="357"/>
      <c r="CZ71" s="357"/>
      <c r="DA71" s="357"/>
      <c r="DB71" s="357"/>
      <c r="DC71" s="357"/>
      <c r="DD71" s="357"/>
      <c r="DE71" s="176"/>
      <c r="DF71" s="182"/>
      <c r="DG71" s="333">
        <f t="shared" si="5"/>
        <v>60.420990796945375</v>
      </c>
      <c r="DH71" s="334"/>
      <c r="DI71" s="334"/>
      <c r="DJ71" s="334"/>
      <c r="DK71" s="334"/>
      <c r="DL71" s="334"/>
      <c r="DM71" s="334"/>
      <c r="DN71" s="334"/>
      <c r="DO71" s="334"/>
      <c r="DP71" s="334"/>
      <c r="DQ71" s="334"/>
      <c r="DR71" s="334"/>
      <c r="DS71" s="334"/>
      <c r="DT71" s="334"/>
      <c r="DU71" s="334"/>
      <c r="DV71" s="334"/>
      <c r="DW71" s="334"/>
      <c r="DX71" s="334"/>
    </row>
    <row r="72" spans="1:128" ht="86.25" customHeight="1">
      <c r="A72" s="484" t="s">
        <v>722</v>
      </c>
      <c r="B72" s="485"/>
      <c r="C72" s="485"/>
      <c r="D72" s="485"/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485"/>
      <c r="X72" s="485"/>
      <c r="Y72" s="485"/>
      <c r="Z72" s="485"/>
      <c r="AA72" s="485"/>
      <c r="AB72" s="486"/>
      <c r="AC72" s="364"/>
      <c r="AD72" s="365"/>
      <c r="AE72" s="365"/>
      <c r="AF72" s="365"/>
      <c r="AG72" s="365"/>
      <c r="AH72" s="365"/>
      <c r="AI72" s="443" t="s">
        <v>721</v>
      </c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3"/>
      <c r="BC72" s="366">
        <f>BC73</f>
        <v>3308972</v>
      </c>
      <c r="BD72" s="367"/>
      <c r="BE72" s="367"/>
      <c r="BF72" s="367"/>
      <c r="BG72" s="367"/>
      <c r="BH72" s="367"/>
      <c r="BI72" s="367"/>
      <c r="BJ72" s="367"/>
      <c r="BK72" s="367"/>
      <c r="BL72" s="367"/>
      <c r="BM72" s="367"/>
      <c r="BN72" s="367"/>
      <c r="BO72" s="367"/>
      <c r="BP72" s="367"/>
      <c r="BQ72" s="367"/>
      <c r="BR72" s="367"/>
      <c r="BS72" s="367"/>
      <c r="BT72" s="367"/>
      <c r="BU72" s="367"/>
      <c r="BV72" s="368"/>
      <c r="BW72" s="366">
        <f>BW73</f>
        <v>3308972</v>
      </c>
      <c r="BX72" s="367"/>
      <c r="BY72" s="367"/>
      <c r="BZ72" s="367"/>
      <c r="CA72" s="367"/>
      <c r="CB72" s="367"/>
      <c r="CC72" s="367"/>
      <c r="CD72" s="367"/>
      <c r="CE72" s="367"/>
      <c r="CF72" s="367"/>
      <c r="CG72" s="367"/>
      <c r="CH72" s="367"/>
      <c r="CI72" s="367"/>
      <c r="CJ72" s="367"/>
      <c r="CK72" s="367"/>
      <c r="CL72" s="367"/>
      <c r="CM72" s="367"/>
      <c r="CN72" s="368"/>
      <c r="CO72" s="366">
        <f>CO73</f>
        <v>0</v>
      </c>
      <c r="CP72" s="422"/>
      <c r="CQ72" s="422"/>
      <c r="CR72" s="422"/>
      <c r="CS72" s="422"/>
      <c r="CT72" s="422"/>
      <c r="CU72" s="422"/>
      <c r="CV72" s="422"/>
      <c r="CW72" s="422"/>
      <c r="CX72" s="422"/>
      <c r="CY72" s="422"/>
      <c r="CZ72" s="422"/>
      <c r="DA72" s="422"/>
      <c r="DB72" s="422"/>
      <c r="DC72" s="422"/>
      <c r="DD72" s="422"/>
      <c r="DE72" s="422"/>
      <c r="DF72" s="423"/>
      <c r="DG72" s="333">
        <f>BW72/BC72*100</f>
        <v>100</v>
      </c>
      <c r="DH72" s="334"/>
      <c r="DI72" s="334"/>
      <c r="DJ72" s="334"/>
      <c r="DK72" s="334"/>
      <c r="DL72" s="334"/>
      <c r="DM72" s="334"/>
      <c r="DN72" s="334"/>
      <c r="DO72" s="334"/>
      <c r="DP72" s="334"/>
      <c r="DQ72" s="334"/>
      <c r="DR72" s="334"/>
      <c r="DS72" s="334"/>
      <c r="DT72" s="334"/>
      <c r="DU72" s="334"/>
      <c r="DV72" s="334"/>
      <c r="DW72" s="334"/>
      <c r="DX72" s="334"/>
    </row>
    <row r="73" spans="1:128" ht="87.75" customHeight="1" thickBot="1">
      <c r="A73" s="564" t="s">
        <v>722</v>
      </c>
      <c r="B73" s="565"/>
      <c r="C73" s="565"/>
      <c r="D73" s="565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5"/>
      <c r="AA73" s="565"/>
      <c r="AB73" s="566"/>
      <c r="AC73" s="419"/>
      <c r="AD73" s="420"/>
      <c r="AE73" s="420"/>
      <c r="AF73" s="420"/>
      <c r="AG73" s="421"/>
      <c r="AH73" s="144"/>
      <c r="AI73" s="490" t="s">
        <v>721</v>
      </c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1"/>
      <c r="BC73" s="395">
        <v>3308972</v>
      </c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8"/>
      <c r="BU73" s="169"/>
      <c r="BV73" s="169"/>
      <c r="BW73" s="395">
        <v>3308972</v>
      </c>
      <c r="BX73" s="396"/>
      <c r="BY73" s="396"/>
      <c r="BZ73" s="396"/>
      <c r="CA73" s="396"/>
      <c r="CB73" s="396"/>
      <c r="CC73" s="396"/>
      <c r="CD73" s="396"/>
      <c r="CE73" s="396"/>
      <c r="CF73" s="396"/>
      <c r="CG73" s="396"/>
      <c r="CH73" s="396"/>
      <c r="CI73" s="396"/>
      <c r="CJ73" s="396"/>
      <c r="CK73" s="396"/>
      <c r="CL73" s="396"/>
      <c r="CM73" s="396"/>
      <c r="CN73" s="397"/>
      <c r="CO73" s="395">
        <f>BC73-BW73</f>
        <v>0</v>
      </c>
      <c r="CP73" s="357"/>
      <c r="CQ73" s="357"/>
      <c r="CR73" s="357"/>
      <c r="CS73" s="357"/>
      <c r="CT73" s="357"/>
      <c r="CU73" s="357"/>
      <c r="CV73" s="357"/>
      <c r="CW73" s="357"/>
      <c r="CX73" s="357"/>
      <c r="CY73" s="357"/>
      <c r="CZ73" s="357"/>
      <c r="DA73" s="357"/>
      <c r="DB73" s="357"/>
      <c r="DC73" s="357"/>
      <c r="DD73" s="357"/>
      <c r="DE73" s="176"/>
      <c r="DF73" s="182"/>
      <c r="DG73" s="333">
        <f>BW73/BC73*100</f>
        <v>100</v>
      </c>
      <c r="DH73" s="334"/>
      <c r="DI73" s="334"/>
      <c r="DJ73" s="334"/>
      <c r="DK73" s="334"/>
      <c r="DL73" s="334"/>
      <c r="DM73" s="334"/>
      <c r="DN73" s="334"/>
      <c r="DO73" s="334"/>
      <c r="DP73" s="334"/>
      <c r="DQ73" s="334"/>
      <c r="DR73" s="334"/>
      <c r="DS73" s="334"/>
      <c r="DT73" s="334"/>
      <c r="DU73" s="334"/>
      <c r="DV73" s="334"/>
      <c r="DW73" s="334"/>
      <c r="DX73" s="334"/>
    </row>
    <row r="74" spans="1:128" ht="19.5" customHeight="1">
      <c r="A74" s="369" t="s">
        <v>692</v>
      </c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1"/>
      <c r="AC74" s="364"/>
      <c r="AD74" s="365"/>
      <c r="AE74" s="365"/>
      <c r="AF74" s="365"/>
      <c r="AG74" s="365"/>
      <c r="AH74" s="365"/>
      <c r="AI74" s="375" t="s">
        <v>694</v>
      </c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  <c r="AT74" s="376"/>
      <c r="AU74" s="376"/>
      <c r="AV74" s="376"/>
      <c r="AW74" s="376"/>
      <c r="AX74" s="376"/>
      <c r="AY74" s="376"/>
      <c r="AZ74" s="376"/>
      <c r="BA74" s="376"/>
      <c r="BB74" s="377"/>
      <c r="BC74" s="366">
        <f>BC75</f>
        <v>21992663.62</v>
      </c>
      <c r="BD74" s="367"/>
      <c r="BE74" s="367"/>
      <c r="BF74" s="367"/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8"/>
      <c r="BW74" s="366">
        <f>BW75</f>
        <v>21992663.62</v>
      </c>
      <c r="BX74" s="367"/>
      <c r="BY74" s="367"/>
      <c r="BZ74" s="367"/>
      <c r="CA74" s="367"/>
      <c r="CB74" s="367"/>
      <c r="CC74" s="367"/>
      <c r="CD74" s="367"/>
      <c r="CE74" s="367"/>
      <c r="CF74" s="367"/>
      <c r="CG74" s="367"/>
      <c r="CH74" s="367"/>
      <c r="CI74" s="367"/>
      <c r="CJ74" s="367"/>
      <c r="CK74" s="367"/>
      <c r="CL74" s="367"/>
      <c r="CM74" s="367"/>
      <c r="CN74" s="368"/>
      <c r="CO74" s="366">
        <f>CO75</f>
        <v>0</v>
      </c>
      <c r="CP74" s="422"/>
      <c r="CQ74" s="422"/>
      <c r="CR74" s="422"/>
      <c r="CS74" s="422"/>
      <c r="CT74" s="422"/>
      <c r="CU74" s="422"/>
      <c r="CV74" s="422"/>
      <c r="CW74" s="422"/>
      <c r="CX74" s="422"/>
      <c r="CY74" s="422"/>
      <c r="CZ74" s="422"/>
      <c r="DA74" s="422"/>
      <c r="DB74" s="422"/>
      <c r="DC74" s="422"/>
      <c r="DD74" s="422"/>
      <c r="DE74" s="422"/>
      <c r="DF74" s="423"/>
      <c r="DG74" s="333">
        <f>BW74/BC74*100</f>
        <v>100</v>
      </c>
      <c r="DH74" s="334"/>
      <c r="DI74" s="334"/>
      <c r="DJ74" s="334"/>
      <c r="DK74" s="334"/>
      <c r="DL74" s="334"/>
      <c r="DM74" s="334"/>
      <c r="DN74" s="334"/>
      <c r="DO74" s="334"/>
      <c r="DP74" s="334"/>
      <c r="DQ74" s="334"/>
      <c r="DR74" s="334"/>
      <c r="DS74" s="334"/>
      <c r="DT74" s="334"/>
      <c r="DU74" s="334"/>
      <c r="DV74" s="334"/>
      <c r="DW74" s="334"/>
      <c r="DX74" s="334"/>
    </row>
    <row r="75" spans="1:128" ht="20.25" customHeight="1" thickBot="1">
      <c r="A75" s="564" t="s">
        <v>693</v>
      </c>
      <c r="B75" s="565"/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5"/>
      <c r="AA75" s="565"/>
      <c r="AB75" s="566"/>
      <c r="AC75" s="419"/>
      <c r="AD75" s="420"/>
      <c r="AE75" s="420"/>
      <c r="AF75" s="420"/>
      <c r="AG75" s="421"/>
      <c r="AH75" s="144"/>
      <c r="AI75" s="490" t="s">
        <v>695</v>
      </c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1"/>
      <c r="BC75" s="395">
        <v>21992663.62</v>
      </c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7"/>
      <c r="BO75" s="357"/>
      <c r="BP75" s="357"/>
      <c r="BQ75" s="357"/>
      <c r="BR75" s="357"/>
      <c r="BS75" s="357"/>
      <c r="BT75" s="358"/>
      <c r="BU75" s="169"/>
      <c r="BV75" s="169"/>
      <c r="BW75" s="395">
        <v>21992663.62</v>
      </c>
      <c r="BX75" s="396"/>
      <c r="BY75" s="396"/>
      <c r="BZ75" s="396"/>
      <c r="CA75" s="396"/>
      <c r="CB75" s="396"/>
      <c r="CC75" s="396"/>
      <c r="CD75" s="396"/>
      <c r="CE75" s="396"/>
      <c r="CF75" s="396"/>
      <c r="CG75" s="396"/>
      <c r="CH75" s="396"/>
      <c r="CI75" s="396"/>
      <c r="CJ75" s="396"/>
      <c r="CK75" s="396"/>
      <c r="CL75" s="396"/>
      <c r="CM75" s="396"/>
      <c r="CN75" s="397"/>
      <c r="CO75" s="395">
        <f>BC75-BW75</f>
        <v>0</v>
      </c>
      <c r="CP75" s="357"/>
      <c r="CQ75" s="357"/>
      <c r="CR75" s="357"/>
      <c r="CS75" s="357"/>
      <c r="CT75" s="357"/>
      <c r="CU75" s="357"/>
      <c r="CV75" s="357"/>
      <c r="CW75" s="357"/>
      <c r="CX75" s="357"/>
      <c r="CY75" s="357"/>
      <c r="CZ75" s="357"/>
      <c r="DA75" s="357"/>
      <c r="DB75" s="357"/>
      <c r="DC75" s="357"/>
      <c r="DD75" s="357"/>
      <c r="DE75" s="176"/>
      <c r="DF75" s="182"/>
      <c r="DG75" s="333">
        <f>BW75/BC75*100</f>
        <v>100</v>
      </c>
      <c r="DH75" s="334"/>
      <c r="DI75" s="334"/>
      <c r="DJ75" s="334"/>
      <c r="DK75" s="334"/>
      <c r="DL75" s="334"/>
      <c r="DM75" s="334"/>
      <c r="DN75" s="334"/>
      <c r="DO75" s="334"/>
      <c r="DP75" s="334"/>
      <c r="DQ75" s="334"/>
      <c r="DR75" s="334"/>
      <c r="DS75" s="334"/>
      <c r="DT75" s="334"/>
      <c r="DU75" s="334"/>
      <c r="DV75" s="334"/>
      <c r="DW75" s="334"/>
      <c r="DX75" s="334"/>
    </row>
    <row r="76" spans="1:128" ht="26.25" customHeight="1" thickBot="1">
      <c r="A76" s="570" t="s">
        <v>492</v>
      </c>
      <c r="B76" s="571"/>
      <c r="C76" s="571"/>
      <c r="D76" s="571"/>
      <c r="E76" s="571"/>
      <c r="F76" s="571"/>
      <c r="G76" s="571"/>
      <c r="H76" s="571"/>
      <c r="I76" s="571"/>
      <c r="J76" s="571"/>
      <c r="K76" s="571"/>
      <c r="L76" s="571"/>
      <c r="M76" s="571"/>
      <c r="N76" s="571"/>
      <c r="O76" s="571"/>
      <c r="P76" s="571"/>
      <c r="Q76" s="571"/>
      <c r="R76" s="571"/>
      <c r="S76" s="571"/>
      <c r="T76" s="571"/>
      <c r="U76" s="571"/>
      <c r="V76" s="571"/>
      <c r="W76" s="571"/>
      <c r="X76" s="571"/>
      <c r="Y76" s="571"/>
      <c r="Z76" s="571"/>
      <c r="AA76" s="571"/>
      <c r="AB76" s="572"/>
      <c r="AC76" s="567"/>
      <c r="AD76" s="568"/>
      <c r="AE76" s="568"/>
      <c r="AF76" s="568"/>
      <c r="AG76" s="569"/>
      <c r="AH76" s="154"/>
      <c r="AI76" s="573" t="s">
        <v>45</v>
      </c>
      <c r="AJ76" s="573"/>
      <c r="AK76" s="573"/>
      <c r="AL76" s="573"/>
      <c r="AM76" s="573"/>
      <c r="AN76" s="573"/>
      <c r="AO76" s="573"/>
      <c r="AP76" s="573"/>
      <c r="AQ76" s="573"/>
      <c r="AR76" s="573"/>
      <c r="AS76" s="573"/>
      <c r="AT76" s="573"/>
      <c r="AU76" s="573"/>
      <c r="AV76" s="573"/>
      <c r="AW76" s="573"/>
      <c r="AX76" s="573"/>
      <c r="AY76" s="573"/>
      <c r="AZ76" s="573"/>
      <c r="BA76" s="573"/>
      <c r="BB76" s="573"/>
      <c r="BC76" s="404">
        <f>BC77+BC79</f>
        <v>200722</v>
      </c>
      <c r="BD76" s="405"/>
      <c r="BE76" s="405"/>
      <c r="BF76" s="405"/>
      <c r="BG76" s="405"/>
      <c r="BH76" s="405"/>
      <c r="BI76" s="405"/>
      <c r="BJ76" s="405"/>
      <c r="BK76" s="405"/>
      <c r="BL76" s="405"/>
      <c r="BM76" s="405"/>
      <c r="BN76" s="405"/>
      <c r="BO76" s="405"/>
      <c r="BP76" s="405"/>
      <c r="BQ76" s="405"/>
      <c r="BR76" s="405"/>
      <c r="BS76" s="405"/>
      <c r="BT76" s="406"/>
      <c r="BU76" s="404">
        <f>BW77+BW79</f>
        <v>200722</v>
      </c>
      <c r="BV76" s="405"/>
      <c r="BW76" s="405"/>
      <c r="BX76" s="405"/>
      <c r="BY76" s="405"/>
      <c r="BZ76" s="405"/>
      <c r="CA76" s="405"/>
      <c r="CB76" s="405"/>
      <c r="CC76" s="405"/>
      <c r="CD76" s="405"/>
      <c r="CE76" s="405"/>
      <c r="CF76" s="405"/>
      <c r="CG76" s="405"/>
      <c r="CH76" s="405"/>
      <c r="CI76" s="405"/>
      <c r="CJ76" s="405"/>
      <c r="CK76" s="405"/>
      <c r="CL76" s="405"/>
      <c r="CM76" s="405"/>
      <c r="CN76" s="406"/>
      <c r="CO76" s="498">
        <f>BC76-BU76</f>
        <v>0</v>
      </c>
      <c r="CP76" s="499"/>
      <c r="CQ76" s="499"/>
      <c r="CR76" s="499"/>
      <c r="CS76" s="499"/>
      <c r="CT76" s="499"/>
      <c r="CU76" s="499"/>
      <c r="CV76" s="499"/>
      <c r="CW76" s="499"/>
      <c r="CX76" s="499"/>
      <c r="CY76" s="499"/>
      <c r="CZ76" s="499"/>
      <c r="DA76" s="499"/>
      <c r="DB76" s="499"/>
      <c r="DC76" s="499"/>
      <c r="DD76" s="499"/>
      <c r="DE76" s="184"/>
      <c r="DF76" s="187"/>
      <c r="DG76" s="333">
        <f t="shared" si="5"/>
        <v>0</v>
      </c>
      <c r="DH76" s="334"/>
      <c r="DI76" s="334"/>
      <c r="DJ76" s="334"/>
      <c r="DK76" s="334"/>
      <c r="DL76" s="334"/>
      <c r="DM76" s="334"/>
      <c r="DN76" s="334"/>
      <c r="DO76" s="334"/>
      <c r="DP76" s="334"/>
      <c r="DQ76" s="334"/>
      <c r="DR76" s="334"/>
      <c r="DS76" s="334"/>
      <c r="DT76" s="334"/>
      <c r="DU76" s="334"/>
      <c r="DV76" s="334"/>
      <c r="DW76" s="334"/>
      <c r="DX76" s="334"/>
    </row>
    <row r="77" spans="1:128" ht="40.5" customHeight="1">
      <c r="A77" s="361" t="s">
        <v>488</v>
      </c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3"/>
      <c r="AC77" s="364"/>
      <c r="AD77" s="365"/>
      <c r="AE77" s="365"/>
      <c r="AF77" s="365"/>
      <c r="AG77" s="365"/>
      <c r="AH77" s="365"/>
      <c r="AI77" s="526" t="s">
        <v>489</v>
      </c>
      <c r="AJ77" s="526"/>
      <c r="AK77" s="526"/>
      <c r="AL77" s="526"/>
      <c r="AM77" s="526"/>
      <c r="AN77" s="526"/>
      <c r="AO77" s="526"/>
      <c r="AP77" s="526"/>
      <c r="AQ77" s="526"/>
      <c r="AR77" s="526"/>
      <c r="AS77" s="526"/>
      <c r="AT77" s="526"/>
      <c r="AU77" s="526"/>
      <c r="AV77" s="526"/>
      <c r="AW77" s="526"/>
      <c r="AX77" s="526"/>
      <c r="AY77" s="526"/>
      <c r="AZ77" s="526"/>
      <c r="BA77" s="526"/>
      <c r="BB77" s="526"/>
      <c r="BC77" s="425">
        <f>BC78</f>
        <v>199722</v>
      </c>
      <c r="BD77" s="439"/>
      <c r="BE77" s="439"/>
      <c r="BF77" s="439"/>
      <c r="BG77" s="439"/>
      <c r="BH77" s="439"/>
      <c r="BI77" s="439"/>
      <c r="BJ77" s="439"/>
      <c r="BK77" s="439"/>
      <c r="BL77" s="439"/>
      <c r="BM77" s="439"/>
      <c r="BN77" s="439"/>
      <c r="BO77" s="439"/>
      <c r="BP77" s="439"/>
      <c r="BQ77" s="439"/>
      <c r="BR77" s="439"/>
      <c r="BS77" s="439"/>
      <c r="BT77" s="439"/>
      <c r="BU77" s="439"/>
      <c r="BV77" s="440"/>
      <c r="BW77" s="425">
        <f>BW78</f>
        <v>199722</v>
      </c>
      <c r="BX77" s="439"/>
      <c r="BY77" s="439"/>
      <c r="BZ77" s="439"/>
      <c r="CA77" s="439"/>
      <c r="CB77" s="439"/>
      <c r="CC77" s="439"/>
      <c r="CD77" s="439"/>
      <c r="CE77" s="439"/>
      <c r="CF77" s="439"/>
      <c r="CG77" s="439"/>
      <c r="CH77" s="439"/>
      <c r="CI77" s="439"/>
      <c r="CJ77" s="439"/>
      <c r="CK77" s="439"/>
      <c r="CL77" s="439"/>
      <c r="CM77" s="439"/>
      <c r="CN77" s="440"/>
      <c r="CO77" s="438">
        <f aca="true" t="shared" si="7" ref="CO77:CO89">BC77-BW77</f>
        <v>0</v>
      </c>
      <c r="CP77" s="426"/>
      <c r="CQ77" s="426"/>
      <c r="CR77" s="426"/>
      <c r="CS77" s="426"/>
      <c r="CT77" s="426"/>
      <c r="CU77" s="426"/>
      <c r="CV77" s="426"/>
      <c r="CW77" s="426"/>
      <c r="CX77" s="426"/>
      <c r="CY77" s="426"/>
      <c r="CZ77" s="426"/>
      <c r="DA77" s="426"/>
      <c r="DB77" s="426"/>
      <c r="DC77" s="426"/>
      <c r="DD77" s="426"/>
      <c r="DE77" s="426"/>
      <c r="DF77" s="427"/>
      <c r="DG77" s="333">
        <f t="shared" si="5"/>
        <v>100</v>
      </c>
      <c r="DH77" s="334"/>
      <c r="DI77" s="334"/>
      <c r="DJ77" s="334"/>
      <c r="DK77" s="334"/>
      <c r="DL77" s="334"/>
      <c r="DM77" s="334"/>
      <c r="DN77" s="334"/>
      <c r="DO77" s="334"/>
      <c r="DP77" s="334"/>
      <c r="DQ77" s="334"/>
      <c r="DR77" s="334"/>
      <c r="DS77" s="334"/>
      <c r="DT77" s="334"/>
      <c r="DU77" s="334"/>
      <c r="DV77" s="334"/>
      <c r="DW77" s="334"/>
      <c r="DX77" s="334"/>
    </row>
    <row r="78" spans="1:128" ht="38.25" customHeight="1" thickBot="1">
      <c r="A78" s="390" t="s">
        <v>490</v>
      </c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2"/>
      <c r="AC78" s="393"/>
      <c r="AD78" s="394"/>
      <c r="AE78" s="394"/>
      <c r="AF78" s="394"/>
      <c r="AG78" s="394"/>
      <c r="AH78" s="394"/>
      <c r="AI78" s="394" t="s">
        <v>46</v>
      </c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5">
        <v>199722</v>
      </c>
      <c r="BD78" s="396"/>
      <c r="BE78" s="396"/>
      <c r="BF78" s="396"/>
      <c r="BG78" s="396"/>
      <c r="BH78" s="396"/>
      <c r="BI78" s="396"/>
      <c r="BJ78" s="396"/>
      <c r="BK78" s="396"/>
      <c r="BL78" s="396"/>
      <c r="BM78" s="396"/>
      <c r="BN78" s="396"/>
      <c r="BO78" s="396"/>
      <c r="BP78" s="396"/>
      <c r="BQ78" s="396"/>
      <c r="BR78" s="396"/>
      <c r="BS78" s="396"/>
      <c r="BT78" s="396"/>
      <c r="BU78" s="396"/>
      <c r="BV78" s="397"/>
      <c r="BW78" s="395">
        <v>199722</v>
      </c>
      <c r="BX78" s="396"/>
      <c r="BY78" s="396"/>
      <c r="BZ78" s="396"/>
      <c r="CA78" s="396"/>
      <c r="CB78" s="396"/>
      <c r="CC78" s="396"/>
      <c r="CD78" s="396"/>
      <c r="CE78" s="396"/>
      <c r="CF78" s="396"/>
      <c r="CG78" s="396"/>
      <c r="CH78" s="396"/>
      <c r="CI78" s="396"/>
      <c r="CJ78" s="396"/>
      <c r="CK78" s="396"/>
      <c r="CL78" s="396"/>
      <c r="CM78" s="396"/>
      <c r="CN78" s="397"/>
      <c r="CO78" s="356">
        <f t="shared" si="7"/>
        <v>0</v>
      </c>
      <c r="CP78" s="357"/>
      <c r="CQ78" s="357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8"/>
      <c r="DG78" s="333">
        <f t="shared" si="5"/>
        <v>100</v>
      </c>
      <c r="DH78" s="334"/>
      <c r="DI78" s="334"/>
      <c r="DJ78" s="334"/>
      <c r="DK78" s="334"/>
      <c r="DL78" s="334"/>
      <c r="DM78" s="334"/>
      <c r="DN78" s="334"/>
      <c r="DO78" s="334"/>
      <c r="DP78" s="334"/>
      <c r="DQ78" s="334"/>
      <c r="DR78" s="334"/>
      <c r="DS78" s="334"/>
      <c r="DT78" s="334"/>
      <c r="DU78" s="334"/>
      <c r="DV78" s="334"/>
      <c r="DW78" s="334"/>
      <c r="DX78" s="334"/>
    </row>
    <row r="79" spans="1:128" ht="37.5" customHeight="1">
      <c r="A79" s="361" t="s">
        <v>537</v>
      </c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3"/>
      <c r="AC79" s="364"/>
      <c r="AD79" s="365"/>
      <c r="AE79" s="365"/>
      <c r="AF79" s="365"/>
      <c r="AG79" s="365"/>
      <c r="AH79" s="365"/>
      <c r="AI79" s="365" t="s">
        <v>539</v>
      </c>
      <c r="AJ79" s="365"/>
      <c r="AK79" s="365"/>
      <c r="AL79" s="365"/>
      <c r="AM79" s="365"/>
      <c r="AN79" s="365"/>
      <c r="AO79" s="365"/>
      <c r="AP79" s="365"/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5"/>
      <c r="BB79" s="365"/>
      <c r="BC79" s="366">
        <f>BC80</f>
        <v>1000</v>
      </c>
      <c r="BD79" s="367"/>
      <c r="BE79" s="367"/>
      <c r="BF79" s="367"/>
      <c r="BG79" s="367"/>
      <c r="BH79" s="367"/>
      <c r="BI79" s="367"/>
      <c r="BJ79" s="367"/>
      <c r="BK79" s="367"/>
      <c r="BL79" s="367"/>
      <c r="BM79" s="367"/>
      <c r="BN79" s="367"/>
      <c r="BO79" s="367"/>
      <c r="BP79" s="367"/>
      <c r="BQ79" s="367"/>
      <c r="BR79" s="367"/>
      <c r="BS79" s="367"/>
      <c r="BT79" s="367"/>
      <c r="BU79" s="367"/>
      <c r="BV79" s="368"/>
      <c r="BW79" s="366">
        <f>BW80</f>
        <v>1000</v>
      </c>
      <c r="BX79" s="367"/>
      <c r="BY79" s="367"/>
      <c r="BZ79" s="367"/>
      <c r="CA79" s="367"/>
      <c r="CB79" s="367"/>
      <c r="CC79" s="367"/>
      <c r="CD79" s="367"/>
      <c r="CE79" s="367"/>
      <c r="CF79" s="367"/>
      <c r="CG79" s="367"/>
      <c r="CH79" s="367"/>
      <c r="CI79" s="367"/>
      <c r="CJ79" s="367"/>
      <c r="CK79" s="367"/>
      <c r="CL79" s="367"/>
      <c r="CM79" s="367"/>
      <c r="CN79" s="368"/>
      <c r="CO79" s="429">
        <f t="shared" si="7"/>
        <v>0</v>
      </c>
      <c r="CP79" s="426"/>
      <c r="CQ79" s="426"/>
      <c r="CR79" s="426"/>
      <c r="CS79" s="426"/>
      <c r="CT79" s="426"/>
      <c r="CU79" s="426"/>
      <c r="CV79" s="426"/>
      <c r="CW79" s="426"/>
      <c r="CX79" s="426"/>
      <c r="CY79" s="426"/>
      <c r="CZ79" s="426"/>
      <c r="DA79" s="426"/>
      <c r="DB79" s="426"/>
      <c r="DC79" s="426"/>
      <c r="DD79" s="426"/>
      <c r="DE79" s="426"/>
      <c r="DF79" s="427"/>
      <c r="DG79" s="333">
        <f t="shared" si="5"/>
        <v>100</v>
      </c>
      <c r="DH79" s="334"/>
      <c r="DI79" s="334"/>
      <c r="DJ79" s="334"/>
      <c r="DK79" s="334"/>
      <c r="DL79" s="334"/>
      <c r="DM79" s="334"/>
      <c r="DN79" s="334"/>
      <c r="DO79" s="334"/>
      <c r="DP79" s="334"/>
      <c r="DQ79" s="334"/>
      <c r="DR79" s="334"/>
      <c r="DS79" s="334"/>
      <c r="DT79" s="334"/>
      <c r="DU79" s="334"/>
      <c r="DV79" s="334"/>
      <c r="DW79" s="334"/>
      <c r="DX79" s="334"/>
    </row>
    <row r="80" spans="1:128" ht="37.5" customHeight="1" thickBot="1">
      <c r="A80" s="390" t="s">
        <v>540</v>
      </c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2"/>
      <c r="AC80" s="393"/>
      <c r="AD80" s="394"/>
      <c r="AE80" s="394"/>
      <c r="AF80" s="394"/>
      <c r="AG80" s="394"/>
      <c r="AH80" s="394"/>
      <c r="AI80" s="394" t="s">
        <v>538</v>
      </c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5">
        <v>1000</v>
      </c>
      <c r="BD80" s="396"/>
      <c r="BE80" s="396"/>
      <c r="BF80" s="396"/>
      <c r="BG80" s="396"/>
      <c r="BH80" s="396"/>
      <c r="BI80" s="396"/>
      <c r="BJ80" s="396"/>
      <c r="BK80" s="396"/>
      <c r="BL80" s="396"/>
      <c r="BM80" s="396"/>
      <c r="BN80" s="396"/>
      <c r="BO80" s="396"/>
      <c r="BP80" s="396"/>
      <c r="BQ80" s="396"/>
      <c r="BR80" s="396"/>
      <c r="BS80" s="396"/>
      <c r="BT80" s="396"/>
      <c r="BU80" s="396"/>
      <c r="BV80" s="397"/>
      <c r="BW80" s="395">
        <v>1000</v>
      </c>
      <c r="BX80" s="396"/>
      <c r="BY80" s="396"/>
      <c r="BZ80" s="396"/>
      <c r="CA80" s="396"/>
      <c r="CB80" s="396"/>
      <c r="CC80" s="396"/>
      <c r="CD80" s="396"/>
      <c r="CE80" s="396"/>
      <c r="CF80" s="396"/>
      <c r="CG80" s="396"/>
      <c r="CH80" s="396"/>
      <c r="CI80" s="396"/>
      <c r="CJ80" s="396"/>
      <c r="CK80" s="396"/>
      <c r="CL80" s="396"/>
      <c r="CM80" s="396"/>
      <c r="CN80" s="397"/>
      <c r="CO80" s="356">
        <f t="shared" si="7"/>
        <v>0</v>
      </c>
      <c r="CP80" s="357"/>
      <c r="CQ80" s="357"/>
      <c r="CR80" s="357"/>
      <c r="CS80" s="357"/>
      <c r="CT80" s="357"/>
      <c r="CU80" s="357"/>
      <c r="CV80" s="357"/>
      <c r="CW80" s="357"/>
      <c r="CX80" s="357"/>
      <c r="CY80" s="357"/>
      <c r="CZ80" s="357"/>
      <c r="DA80" s="357"/>
      <c r="DB80" s="357"/>
      <c r="DC80" s="357"/>
      <c r="DD80" s="357"/>
      <c r="DE80" s="357"/>
      <c r="DF80" s="358"/>
      <c r="DG80" s="333">
        <f t="shared" si="5"/>
        <v>100</v>
      </c>
      <c r="DH80" s="334"/>
      <c r="DI80" s="334"/>
      <c r="DJ80" s="334"/>
      <c r="DK80" s="334"/>
      <c r="DL80" s="334"/>
      <c r="DM80" s="334"/>
      <c r="DN80" s="334"/>
      <c r="DO80" s="334"/>
      <c r="DP80" s="334"/>
      <c r="DQ80" s="334"/>
      <c r="DR80" s="334"/>
      <c r="DS80" s="334"/>
      <c r="DT80" s="334"/>
      <c r="DU80" s="334"/>
      <c r="DV80" s="334"/>
      <c r="DW80" s="334"/>
      <c r="DX80" s="334"/>
    </row>
    <row r="81" spans="1:128" ht="21.75" customHeight="1" thickBot="1">
      <c r="A81" s="369" t="s">
        <v>458</v>
      </c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1"/>
      <c r="AC81" s="372"/>
      <c r="AD81" s="373"/>
      <c r="AE81" s="373"/>
      <c r="AF81" s="373"/>
      <c r="AG81" s="374"/>
      <c r="AH81" s="200"/>
      <c r="AI81" s="375" t="s">
        <v>702</v>
      </c>
      <c r="AJ81" s="376"/>
      <c r="AK81" s="376"/>
      <c r="AL81" s="376"/>
      <c r="AM81" s="376"/>
      <c r="AN81" s="376"/>
      <c r="AO81" s="376"/>
      <c r="AP81" s="376"/>
      <c r="AQ81" s="376"/>
      <c r="AR81" s="376"/>
      <c r="AS81" s="376"/>
      <c r="AT81" s="376"/>
      <c r="AU81" s="376"/>
      <c r="AV81" s="376"/>
      <c r="AW81" s="376"/>
      <c r="AX81" s="376"/>
      <c r="AY81" s="376"/>
      <c r="AZ81" s="376"/>
      <c r="BA81" s="376"/>
      <c r="BB81" s="377"/>
      <c r="BC81" s="378">
        <f>BC82+BC84</f>
        <v>3514110.08</v>
      </c>
      <c r="BD81" s="379"/>
      <c r="BE81" s="379"/>
      <c r="BF81" s="379"/>
      <c r="BG81" s="379"/>
      <c r="BH81" s="379"/>
      <c r="BI81" s="379"/>
      <c r="BJ81" s="379"/>
      <c r="BK81" s="379"/>
      <c r="BL81" s="379"/>
      <c r="BM81" s="379"/>
      <c r="BN81" s="379"/>
      <c r="BO81" s="379"/>
      <c r="BP81" s="379"/>
      <c r="BQ81" s="379"/>
      <c r="BR81" s="379"/>
      <c r="BS81" s="379"/>
      <c r="BT81" s="380"/>
      <c r="BU81" s="201"/>
      <c r="BV81" s="201"/>
      <c r="BW81" s="353">
        <f>BW82+BW84</f>
        <v>3514110.08</v>
      </c>
      <c r="BX81" s="354"/>
      <c r="BY81" s="354"/>
      <c r="BZ81" s="354"/>
      <c r="CA81" s="354"/>
      <c r="CB81" s="354"/>
      <c r="CC81" s="354"/>
      <c r="CD81" s="354"/>
      <c r="CE81" s="354"/>
      <c r="CF81" s="354"/>
      <c r="CG81" s="354"/>
      <c r="CH81" s="354"/>
      <c r="CI81" s="354"/>
      <c r="CJ81" s="354"/>
      <c r="CK81" s="354"/>
      <c r="CL81" s="354"/>
      <c r="CM81" s="354"/>
      <c r="CN81" s="355"/>
      <c r="CO81" s="505">
        <f>CO82+CO84</f>
        <v>0</v>
      </c>
      <c r="CP81" s="506"/>
      <c r="CQ81" s="506"/>
      <c r="CR81" s="506"/>
      <c r="CS81" s="506"/>
      <c r="CT81" s="506"/>
      <c r="CU81" s="506"/>
      <c r="CV81" s="506"/>
      <c r="CW81" s="506"/>
      <c r="CX81" s="506"/>
      <c r="CY81" s="506"/>
      <c r="CZ81" s="506"/>
      <c r="DA81" s="506"/>
      <c r="DB81" s="506"/>
      <c r="DC81" s="506"/>
      <c r="DD81" s="506"/>
      <c r="DE81" s="198"/>
      <c r="DF81" s="199"/>
      <c r="DG81" s="333">
        <f>BW81/BC81*100</f>
        <v>100</v>
      </c>
      <c r="DH81" s="334"/>
      <c r="DI81" s="334"/>
      <c r="DJ81" s="334"/>
      <c r="DK81" s="334"/>
      <c r="DL81" s="334"/>
      <c r="DM81" s="334"/>
      <c r="DN81" s="334"/>
      <c r="DO81" s="334"/>
      <c r="DP81" s="334"/>
      <c r="DQ81" s="334"/>
      <c r="DR81" s="334"/>
      <c r="DS81" s="334"/>
      <c r="DT81" s="334"/>
      <c r="DU81" s="334"/>
      <c r="DV81" s="334"/>
      <c r="DW81" s="334"/>
      <c r="DX81" s="334"/>
    </row>
    <row r="82" spans="1:128" ht="51" customHeight="1" thickBot="1">
      <c r="A82" s="335" t="s">
        <v>703</v>
      </c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7"/>
      <c r="AC82" s="341"/>
      <c r="AD82" s="342"/>
      <c r="AE82" s="342"/>
      <c r="AF82" s="342"/>
      <c r="AG82" s="343"/>
      <c r="AH82" s="148"/>
      <c r="AI82" s="348" t="s">
        <v>704</v>
      </c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50"/>
      <c r="BC82" s="353">
        <f>BC83</f>
        <v>3014110.08</v>
      </c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354"/>
      <c r="BQ82" s="354"/>
      <c r="BR82" s="354"/>
      <c r="BS82" s="354"/>
      <c r="BT82" s="355"/>
      <c r="BU82" s="202"/>
      <c r="BV82" s="202"/>
      <c r="BW82" s="353">
        <f>BW83</f>
        <v>3014110.08</v>
      </c>
      <c r="BX82" s="354"/>
      <c r="BY82" s="354"/>
      <c r="BZ82" s="354"/>
      <c r="CA82" s="354"/>
      <c r="CB82" s="354"/>
      <c r="CC82" s="354"/>
      <c r="CD82" s="354"/>
      <c r="CE82" s="354"/>
      <c r="CF82" s="354"/>
      <c r="CG82" s="354"/>
      <c r="CH82" s="354"/>
      <c r="CI82" s="354"/>
      <c r="CJ82" s="354"/>
      <c r="CK82" s="354"/>
      <c r="CL82" s="354"/>
      <c r="CM82" s="354"/>
      <c r="CN82" s="355"/>
      <c r="CO82" s="351">
        <f>BC82-BW82</f>
        <v>0</v>
      </c>
      <c r="CP82" s="352"/>
      <c r="CQ82" s="352"/>
      <c r="CR82" s="352"/>
      <c r="CS82" s="352"/>
      <c r="CT82" s="352"/>
      <c r="CU82" s="352"/>
      <c r="CV82" s="352"/>
      <c r="CW82" s="352"/>
      <c r="CX82" s="352"/>
      <c r="CY82" s="352"/>
      <c r="CZ82" s="352"/>
      <c r="DA82" s="352"/>
      <c r="DB82" s="352"/>
      <c r="DC82" s="352"/>
      <c r="DD82" s="352"/>
      <c r="DE82" s="198"/>
      <c r="DF82" s="199"/>
      <c r="DG82" s="333">
        <f>BW82/BC82*100</f>
        <v>100</v>
      </c>
      <c r="DH82" s="334"/>
      <c r="DI82" s="334"/>
      <c r="DJ82" s="334"/>
      <c r="DK82" s="334"/>
      <c r="DL82" s="334"/>
      <c r="DM82" s="334"/>
      <c r="DN82" s="334"/>
      <c r="DO82" s="334"/>
      <c r="DP82" s="334"/>
      <c r="DQ82" s="334"/>
      <c r="DR82" s="334"/>
      <c r="DS82" s="334"/>
      <c r="DT82" s="334"/>
      <c r="DU82" s="334"/>
      <c r="DV82" s="334"/>
      <c r="DW82" s="334"/>
      <c r="DX82" s="334"/>
    </row>
    <row r="83" spans="1:128" ht="51" customHeight="1" thickBot="1">
      <c r="A83" s="338" t="s">
        <v>703</v>
      </c>
      <c r="B83" s="339"/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40"/>
      <c r="AC83" s="341"/>
      <c r="AD83" s="342"/>
      <c r="AE83" s="342"/>
      <c r="AF83" s="342"/>
      <c r="AG83" s="343"/>
      <c r="AH83" s="148"/>
      <c r="AI83" s="344" t="s">
        <v>705</v>
      </c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  <c r="BB83" s="343"/>
      <c r="BC83" s="345">
        <v>3014110.08</v>
      </c>
      <c r="BD83" s="346"/>
      <c r="BE83" s="346"/>
      <c r="BF83" s="346"/>
      <c r="BG83" s="346"/>
      <c r="BH83" s="346"/>
      <c r="BI83" s="346"/>
      <c r="BJ83" s="346"/>
      <c r="BK83" s="346"/>
      <c r="BL83" s="346"/>
      <c r="BM83" s="346"/>
      <c r="BN83" s="346"/>
      <c r="BO83" s="346"/>
      <c r="BP83" s="346"/>
      <c r="BQ83" s="346"/>
      <c r="BR83" s="346"/>
      <c r="BS83" s="346"/>
      <c r="BT83" s="347"/>
      <c r="BU83" s="203"/>
      <c r="BV83" s="203"/>
      <c r="BW83" s="345">
        <v>3014110.08</v>
      </c>
      <c r="BX83" s="346"/>
      <c r="BY83" s="346"/>
      <c r="BZ83" s="346"/>
      <c r="CA83" s="346"/>
      <c r="CB83" s="346"/>
      <c r="CC83" s="346"/>
      <c r="CD83" s="346"/>
      <c r="CE83" s="346"/>
      <c r="CF83" s="346"/>
      <c r="CG83" s="346"/>
      <c r="CH83" s="346"/>
      <c r="CI83" s="346"/>
      <c r="CJ83" s="346"/>
      <c r="CK83" s="346"/>
      <c r="CL83" s="346"/>
      <c r="CM83" s="346"/>
      <c r="CN83" s="347"/>
      <c r="CO83" s="359">
        <f>BC83-BW83</f>
        <v>0</v>
      </c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198"/>
      <c r="DF83" s="199"/>
      <c r="DG83" s="333">
        <f>BW83/BC83*100</f>
        <v>100</v>
      </c>
      <c r="DH83" s="334"/>
      <c r="DI83" s="334"/>
      <c r="DJ83" s="334"/>
      <c r="DK83" s="334"/>
      <c r="DL83" s="334"/>
      <c r="DM83" s="334"/>
      <c r="DN83" s="334"/>
      <c r="DO83" s="334"/>
      <c r="DP83" s="334"/>
      <c r="DQ83" s="334"/>
      <c r="DR83" s="334"/>
      <c r="DS83" s="334"/>
      <c r="DT83" s="334"/>
      <c r="DU83" s="334"/>
      <c r="DV83" s="334"/>
      <c r="DW83" s="334"/>
      <c r="DX83" s="334"/>
    </row>
    <row r="84" spans="1:128" ht="26.25" customHeight="1" thickBot="1">
      <c r="A84" s="335" t="s">
        <v>718</v>
      </c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7"/>
      <c r="AC84" s="341"/>
      <c r="AD84" s="342"/>
      <c r="AE84" s="342"/>
      <c r="AF84" s="342"/>
      <c r="AG84" s="343"/>
      <c r="AH84" s="200"/>
      <c r="AI84" s="348" t="s">
        <v>719</v>
      </c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50"/>
      <c r="BC84" s="353">
        <f>BC85</f>
        <v>500000</v>
      </c>
      <c r="BD84" s="354"/>
      <c r="BE84" s="354"/>
      <c r="BF84" s="354"/>
      <c r="BG84" s="354"/>
      <c r="BH84" s="354"/>
      <c r="BI84" s="354"/>
      <c r="BJ84" s="354"/>
      <c r="BK84" s="354"/>
      <c r="BL84" s="354"/>
      <c r="BM84" s="354"/>
      <c r="BN84" s="354"/>
      <c r="BO84" s="354"/>
      <c r="BP84" s="354"/>
      <c r="BQ84" s="354"/>
      <c r="BR84" s="354"/>
      <c r="BS84" s="354"/>
      <c r="BT84" s="355"/>
      <c r="BU84" s="202"/>
      <c r="BV84" s="202"/>
      <c r="BW84" s="353">
        <f>BW85</f>
        <v>500000</v>
      </c>
      <c r="BX84" s="354"/>
      <c r="BY84" s="354"/>
      <c r="BZ84" s="354"/>
      <c r="CA84" s="354"/>
      <c r="CB84" s="354"/>
      <c r="CC84" s="354"/>
      <c r="CD84" s="354"/>
      <c r="CE84" s="354"/>
      <c r="CF84" s="354"/>
      <c r="CG84" s="354"/>
      <c r="CH84" s="354"/>
      <c r="CI84" s="354"/>
      <c r="CJ84" s="354"/>
      <c r="CK84" s="354"/>
      <c r="CL84" s="354"/>
      <c r="CM84" s="354"/>
      <c r="CN84" s="355"/>
      <c r="CO84" s="351">
        <f>CO85</f>
        <v>0</v>
      </c>
      <c r="CP84" s="352"/>
      <c r="CQ84" s="352"/>
      <c r="CR84" s="352"/>
      <c r="CS84" s="352"/>
      <c r="CT84" s="352"/>
      <c r="CU84" s="352"/>
      <c r="CV84" s="352"/>
      <c r="CW84" s="352"/>
      <c r="CX84" s="352"/>
      <c r="CY84" s="352"/>
      <c r="CZ84" s="352"/>
      <c r="DA84" s="352"/>
      <c r="DB84" s="352"/>
      <c r="DC84" s="352"/>
      <c r="DD84" s="352"/>
      <c r="DE84" s="198"/>
      <c r="DF84" s="199"/>
      <c r="DG84" s="192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</row>
    <row r="85" spans="1:128" ht="27" customHeight="1" thickBot="1">
      <c r="A85" s="338" t="s">
        <v>718</v>
      </c>
      <c r="B85" s="339"/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40"/>
      <c r="AC85" s="341"/>
      <c r="AD85" s="342"/>
      <c r="AE85" s="342"/>
      <c r="AF85" s="342"/>
      <c r="AG85" s="343"/>
      <c r="AH85" s="200"/>
      <c r="AI85" s="344" t="s">
        <v>720</v>
      </c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3"/>
      <c r="BC85" s="345">
        <v>500000</v>
      </c>
      <c r="BD85" s="346"/>
      <c r="BE85" s="346"/>
      <c r="BF85" s="346"/>
      <c r="BG85" s="346"/>
      <c r="BH85" s="346"/>
      <c r="BI85" s="346"/>
      <c r="BJ85" s="346"/>
      <c r="BK85" s="346"/>
      <c r="BL85" s="346"/>
      <c r="BM85" s="346"/>
      <c r="BN85" s="346"/>
      <c r="BO85" s="346"/>
      <c r="BP85" s="346"/>
      <c r="BQ85" s="346"/>
      <c r="BR85" s="346"/>
      <c r="BS85" s="346"/>
      <c r="BT85" s="347"/>
      <c r="BU85" s="203"/>
      <c r="BV85" s="203"/>
      <c r="BW85" s="345">
        <v>500000</v>
      </c>
      <c r="BX85" s="346"/>
      <c r="BY85" s="346"/>
      <c r="BZ85" s="346"/>
      <c r="CA85" s="346"/>
      <c r="CB85" s="346"/>
      <c r="CC85" s="346"/>
      <c r="CD85" s="346"/>
      <c r="CE85" s="346"/>
      <c r="CF85" s="346"/>
      <c r="CG85" s="346"/>
      <c r="CH85" s="346"/>
      <c r="CI85" s="346"/>
      <c r="CJ85" s="346"/>
      <c r="CK85" s="346"/>
      <c r="CL85" s="346"/>
      <c r="CM85" s="346"/>
      <c r="CN85" s="347"/>
      <c r="CO85" s="359">
        <f>BC85-BW85</f>
        <v>0</v>
      </c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198"/>
      <c r="DF85" s="199"/>
      <c r="DG85" s="192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</row>
    <row r="86" spans="1:128" ht="18.75" customHeight="1">
      <c r="A86" s="361" t="s">
        <v>685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3"/>
      <c r="AC86" s="364"/>
      <c r="AD86" s="365"/>
      <c r="AE86" s="365"/>
      <c r="AF86" s="365"/>
      <c r="AG86" s="365"/>
      <c r="AH86" s="365"/>
      <c r="AI86" s="365" t="s">
        <v>684</v>
      </c>
      <c r="AJ86" s="365"/>
      <c r="AK86" s="365"/>
      <c r="AL86" s="365"/>
      <c r="AM86" s="365"/>
      <c r="AN86" s="365"/>
      <c r="AO86" s="365"/>
      <c r="AP86" s="365"/>
      <c r="AQ86" s="365"/>
      <c r="AR86" s="365"/>
      <c r="AS86" s="365"/>
      <c r="AT86" s="365"/>
      <c r="AU86" s="365"/>
      <c r="AV86" s="365"/>
      <c r="AW86" s="365"/>
      <c r="AX86" s="365"/>
      <c r="AY86" s="365"/>
      <c r="AZ86" s="365"/>
      <c r="BA86" s="365"/>
      <c r="BB86" s="365"/>
      <c r="BC86" s="366">
        <f>BC87</f>
        <v>0</v>
      </c>
      <c r="BD86" s="367"/>
      <c r="BE86" s="367"/>
      <c r="BF86" s="367"/>
      <c r="BG86" s="367"/>
      <c r="BH86" s="367"/>
      <c r="BI86" s="367"/>
      <c r="BJ86" s="367"/>
      <c r="BK86" s="367"/>
      <c r="BL86" s="367"/>
      <c r="BM86" s="367"/>
      <c r="BN86" s="367"/>
      <c r="BO86" s="367"/>
      <c r="BP86" s="367"/>
      <c r="BQ86" s="367"/>
      <c r="BR86" s="367"/>
      <c r="BS86" s="367"/>
      <c r="BT86" s="367"/>
      <c r="BU86" s="367"/>
      <c r="BV86" s="368"/>
      <c r="BW86" s="366">
        <f>BW87</f>
        <v>120000</v>
      </c>
      <c r="BX86" s="367"/>
      <c r="BY86" s="367"/>
      <c r="BZ86" s="367"/>
      <c r="CA86" s="367"/>
      <c r="CB86" s="367"/>
      <c r="CC86" s="367"/>
      <c r="CD86" s="367"/>
      <c r="CE86" s="367"/>
      <c r="CF86" s="367"/>
      <c r="CG86" s="367"/>
      <c r="CH86" s="367"/>
      <c r="CI86" s="367"/>
      <c r="CJ86" s="367"/>
      <c r="CK86" s="367"/>
      <c r="CL86" s="367"/>
      <c r="CM86" s="367"/>
      <c r="CN86" s="368"/>
      <c r="CO86" s="429">
        <f>BC86-BW86</f>
        <v>-120000</v>
      </c>
      <c r="CP86" s="426"/>
      <c r="CQ86" s="426"/>
      <c r="CR86" s="426"/>
      <c r="CS86" s="426"/>
      <c r="CT86" s="426"/>
      <c r="CU86" s="426"/>
      <c r="CV86" s="426"/>
      <c r="CW86" s="426"/>
      <c r="CX86" s="426"/>
      <c r="CY86" s="426"/>
      <c r="CZ86" s="426"/>
      <c r="DA86" s="426"/>
      <c r="DB86" s="426"/>
      <c r="DC86" s="426"/>
      <c r="DD86" s="426"/>
      <c r="DE86" s="426"/>
      <c r="DF86" s="427"/>
      <c r="DG86" s="333" t="e">
        <f>BW86/BC86*100</f>
        <v>#DIV/0!</v>
      </c>
      <c r="DH86" s="334"/>
      <c r="DI86" s="334"/>
      <c r="DJ86" s="334"/>
      <c r="DK86" s="334"/>
      <c r="DL86" s="334"/>
      <c r="DM86" s="334"/>
      <c r="DN86" s="334"/>
      <c r="DO86" s="334"/>
      <c r="DP86" s="334"/>
      <c r="DQ86" s="334"/>
      <c r="DR86" s="334"/>
      <c r="DS86" s="334"/>
      <c r="DT86" s="334"/>
      <c r="DU86" s="334"/>
      <c r="DV86" s="334"/>
      <c r="DW86" s="334"/>
      <c r="DX86" s="334"/>
    </row>
    <row r="87" spans="1:128" ht="26.25" customHeight="1" thickBot="1">
      <c r="A87" s="390" t="s">
        <v>683</v>
      </c>
      <c r="B87" s="391"/>
      <c r="C87" s="391"/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2"/>
      <c r="AC87" s="393"/>
      <c r="AD87" s="394"/>
      <c r="AE87" s="394"/>
      <c r="AF87" s="394"/>
      <c r="AG87" s="394"/>
      <c r="AH87" s="394"/>
      <c r="AI87" s="394" t="s">
        <v>682</v>
      </c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5">
        <v>0</v>
      </c>
      <c r="BD87" s="396"/>
      <c r="BE87" s="396"/>
      <c r="BF87" s="396"/>
      <c r="BG87" s="396"/>
      <c r="BH87" s="396"/>
      <c r="BI87" s="396"/>
      <c r="BJ87" s="396"/>
      <c r="BK87" s="396"/>
      <c r="BL87" s="396"/>
      <c r="BM87" s="396"/>
      <c r="BN87" s="396"/>
      <c r="BO87" s="396"/>
      <c r="BP87" s="396"/>
      <c r="BQ87" s="396"/>
      <c r="BR87" s="396"/>
      <c r="BS87" s="396"/>
      <c r="BT87" s="396"/>
      <c r="BU87" s="396"/>
      <c r="BV87" s="397"/>
      <c r="BW87" s="395">
        <v>120000</v>
      </c>
      <c r="BX87" s="396"/>
      <c r="BY87" s="396"/>
      <c r="BZ87" s="396"/>
      <c r="CA87" s="396"/>
      <c r="CB87" s="396"/>
      <c r="CC87" s="396"/>
      <c r="CD87" s="396"/>
      <c r="CE87" s="396"/>
      <c r="CF87" s="396"/>
      <c r="CG87" s="396"/>
      <c r="CH87" s="396"/>
      <c r="CI87" s="396"/>
      <c r="CJ87" s="396"/>
      <c r="CK87" s="396"/>
      <c r="CL87" s="396"/>
      <c r="CM87" s="396"/>
      <c r="CN87" s="397"/>
      <c r="CO87" s="356">
        <f>BC87-BW87</f>
        <v>-120000</v>
      </c>
      <c r="CP87" s="357"/>
      <c r="CQ87" s="357"/>
      <c r="CR87" s="357"/>
      <c r="CS87" s="357"/>
      <c r="CT87" s="357"/>
      <c r="CU87" s="357"/>
      <c r="CV87" s="357"/>
      <c r="CW87" s="357"/>
      <c r="CX87" s="357"/>
      <c r="CY87" s="357"/>
      <c r="CZ87" s="357"/>
      <c r="DA87" s="357"/>
      <c r="DB87" s="357"/>
      <c r="DC87" s="357"/>
      <c r="DD87" s="357"/>
      <c r="DE87" s="357"/>
      <c r="DF87" s="358"/>
      <c r="DG87" s="333" t="e">
        <f>BW87/BC87*100</f>
        <v>#DIV/0!</v>
      </c>
      <c r="DH87" s="334"/>
      <c r="DI87" s="334"/>
      <c r="DJ87" s="334"/>
      <c r="DK87" s="334"/>
      <c r="DL87" s="334"/>
      <c r="DM87" s="334"/>
      <c r="DN87" s="334"/>
      <c r="DO87" s="334"/>
      <c r="DP87" s="334"/>
      <c r="DQ87" s="334"/>
      <c r="DR87" s="334"/>
      <c r="DS87" s="334"/>
      <c r="DT87" s="334"/>
      <c r="DU87" s="334"/>
      <c r="DV87" s="334"/>
      <c r="DW87" s="334"/>
      <c r="DX87" s="334"/>
    </row>
    <row r="88" spans="1:128" ht="37.5" customHeight="1">
      <c r="A88" s="361" t="s">
        <v>666</v>
      </c>
      <c r="B88" s="362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3"/>
      <c r="AC88" s="525"/>
      <c r="AD88" s="526"/>
      <c r="AE88" s="526"/>
      <c r="AF88" s="526"/>
      <c r="AG88" s="526"/>
      <c r="AH88" s="526"/>
      <c r="AI88" s="365" t="s">
        <v>658</v>
      </c>
      <c r="AJ88" s="365"/>
      <c r="AK88" s="365"/>
      <c r="AL88" s="365"/>
      <c r="AM88" s="365"/>
      <c r="AN88" s="365"/>
      <c r="AO88" s="365"/>
      <c r="AP88" s="365"/>
      <c r="AQ88" s="365"/>
      <c r="AR88" s="365"/>
      <c r="AS88" s="365"/>
      <c r="AT88" s="365"/>
      <c r="AU88" s="365"/>
      <c r="AV88" s="365"/>
      <c r="AW88" s="365"/>
      <c r="AX88" s="365"/>
      <c r="AY88" s="365"/>
      <c r="AZ88" s="365"/>
      <c r="BA88" s="365"/>
      <c r="BB88" s="365"/>
      <c r="BC88" s="366">
        <f>BC89</f>
        <v>0</v>
      </c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7"/>
      <c r="BP88" s="367"/>
      <c r="BQ88" s="367"/>
      <c r="BR88" s="367"/>
      <c r="BS88" s="367"/>
      <c r="BT88" s="367"/>
      <c r="BU88" s="367"/>
      <c r="BV88" s="368"/>
      <c r="BW88" s="366">
        <f>BW89</f>
        <v>-21.75</v>
      </c>
      <c r="BX88" s="367"/>
      <c r="BY88" s="367"/>
      <c r="BZ88" s="367"/>
      <c r="CA88" s="367"/>
      <c r="CB88" s="367"/>
      <c r="CC88" s="367"/>
      <c r="CD88" s="367"/>
      <c r="CE88" s="367"/>
      <c r="CF88" s="367"/>
      <c r="CG88" s="367"/>
      <c r="CH88" s="367"/>
      <c r="CI88" s="367"/>
      <c r="CJ88" s="367"/>
      <c r="CK88" s="367"/>
      <c r="CL88" s="367"/>
      <c r="CM88" s="367"/>
      <c r="CN88" s="368"/>
      <c r="CO88" s="429">
        <f t="shared" si="7"/>
        <v>21.75</v>
      </c>
      <c r="CP88" s="426"/>
      <c r="CQ88" s="426"/>
      <c r="CR88" s="426"/>
      <c r="CS88" s="426"/>
      <c r="CT88" s="426"/>
      <c r="CU88" s="426"/>
      <c r="CV88" s="426"/>
      <c r="CW88" s="426"/>
      <c r="CX88" s="426"/>
      <c r="CY88" s="426"/>
      <c r="CZ88" s="426"/>
      <c r="DA88" s="426"/>
      <c r="DB88" s="426"/>
      <c r="DC88" s="426"/>
      <c r="DD88" s="426"/>
      <c r="DE88" s="426"/>
      <c r="DF88" s="427"/>
      <c r="DG88" s="333" t="e">
        <f t="shared" si="5"/>
        <v>#DIV/0!</v>
      </c>
      <c r="DH88" s="334"/>
      <c r="DI88" s="334"/>
      <c r="DJ88" s="334"/>
      <c r="DK88" s="334"/>
      <c r="DL88" s="334"/>
      <c r="DM88" s="334"/>
      <c r="DN88" s="334"/>
      <c r="DO88" s="334"/>
      <c r="DP88" s="334"/>
      <c r="DQ88" s="334"/>
      <c r="DR88" s="334"/>
      <c r="DS88" s="334"/>
      <c r="DT88" s="334"/>
      <c r="DU88" s="334"/>
      <c r="DV88" s="334"/>
      <c r="DW88" s="334"/>
      <c r="DX88" s="334"/>
    </row>
    <row r="89" spans="1:128" ht="37.5" customHeight="1">
      <c r="A89" s="328" t="s">
        <v>667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30"/>
      <c r="AC89" s="311"/>
      <c r="AD89" s="312"/>
      <c r="AE89" s="312"/>
      <c r="AF89" s="312"/>
      <c r="AG89" s="312"/>
      <c r="AH89" s="312"/>
      <c r="AI89" s="312" t="s">
        <v>658</v>
      </c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3">
        <v>0</v>
      </c>
      <c r="BD89" s="314"/>
      <c r="BE89" s="314"/>
      <c r="BF89" s="314"/>
      <c r="BG89" s="314"/>
      <c r="BH89" s="314"/>
      <c r="BI89" s="314"/>
      <c r="BJ89" s="314"/>
      <c r="BK89" s="314"/>
      <c r="BL89" s="314"/>
      <c r="BM89" s="314"/>
      <c r="BN89" s="314"/>
      <c r="BO89" s="314"/>
      <c r="BP89" s="314"/>
      <c r="BQ89" s="314"/>
      <c r="BR89" s="314"/>
      <c r="BS89" s="314"/>
      <c r="BT89" s="314"/>
      <c r="BU89" s="314"/>
      <c r="BV89" s="315"/>
      <c r="BW89" s="313">
        <v>-21.75</v>
      </c>
      <c r="BX89" s="314"/>
      <c r="BY89" s="314"/>
      <c r="BZ89" s="314"/>
      <c r="CA89" s="314"/>
      <c r="CB89" s="314"/>
      <c r="CC89" s="314"/>
      <c r="CD89" s="314"/>
      <c r="CE89" s="314"/>
      <c r="CF89" s="314"/>
      <c r="CG89" s="314"/>
      <c r="CH89" s="314"/>
      <c r="CI89" s="314"/>
      <c r="CJ89" s="314"/>
      <c r="CK89" s="314"/>
      <c r="CL89" s="314"/>
      <c r="CM89" s="314"/>
      <c r="CN89" s="315"/>
      <c r="CO89" s="577">
        <f t="shared" si="7"/>
        <v>21.75</v>
      </c>
      <c r="CP89" s="331"/>
      <c r="CQ89" s="331"/>
      <c r="CR89" s="331"/>
      <c r="CS89" s="331"/>
      <c r="CT89" s="331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2"/>
      <c r="DG89" s="333" t="e">
        <f t="shared" si="5"/>
        <v>#DIV/0!</v>
      </c>
      <c r="DH89" s="334"/>
      <c r="DI89" s="334"/>
      <c r="DJ89" s="334"/>
      <c r="DK89" s="334"/>
      <c r="DL89" s="334"/>
      <c r="DM89" s="334"/>
      <c r="DN89" s="334"/>
      <c r="DO89" s="334"/>
      <c r="DP89" s="334"/>
      <c r="DQ89" s="334"/>
      <c r="DR89" s="334"/>
      <c r="DS89" s="334"/>
      <c r="DT89" s="334"/>
      <c r="DU89" s="334"/>
      <c r="DV89" s="334"/>
      <c r="DW89" s="334"/>
      <c r="DX89" s="334"/>
    </row>
    <row r="90" s="72" customFormat="1" ht="15" customHeight="1"/>
    <row r="91" s="72" customFormat="1" ht="15" customHeight="1"/>
    <row r="92" s="72" customFormat="1" ht="15" customHeight="1"/>
    <row r="93" spans="1:110" ht="15" customHeight="1">
      <c r="A93" s="562"/>
      <c r="B93" s="562"/>
      <c r="C93" s="562"/>
      <c r="D93" s="562"/>
      <c r="E93" s="562"/>
      <c r="F93" s="562"/>
      <c r="G93" s="562"/>
      <c r="H93" s="562"/>
      <c r="I93" s="562"/>
      <c r="J93" s="562"/>
      <c r="K93" s="562"/>
      <c r="L93" s="562"/>
      <c r="M93" s="562"/>
      <c r="N93" s="562"/>
      <c r="O93" s="562"/>
      <c r="P93" s="562"/>
      <c r="Q93" s="562"/>
      <c r="R93" s="562"/>
      <c r="S93" s="562"/>
      <c r="T93" s="562"/>
      <c r="U93" s="562"/>
      <c r="V93" s="562"/>
      <c r="W93" s="562"/>
      <c r="X93" s="562"/>
      <c r="Y93" s="562"/>
      <c r="Z93" s="562"/>
      <c r="AA93" s="562"/>
      <c r="AB93" s="562"/>
      <c r="AC93" s="70"/>
      <c r="AD93" s="70"/>
      <c r="AE93" s="70"/>
      <c r="AF93" s="70"/>
      <c r="AG93" s="70"/>
      <c r="AH93" s="70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</row>
    <row r="94" spans="1:110" ht="15" customHeight="1">
      <c r="A94" s="562"/>
      <c r="B94" s="562"/>
      <c r="C94" s="562"/>
      <c r="D94" s="562"/>
      <c r="E94" s="562"/>
      <c r="F94" s="562"/>
      <c r="G94" s="562"/>
      <c r="H94" s="562"/>
      <c r="I94" s="562"/>
      <c r="J94" s="562"/>
      <c r="K94" s="562"/>
      <c r="L94" s="562"/>
      <c r="M94" s="562"/>
      <c r="N94" s="562"/>
      <c r="O94" s="562"/>
      <c r="P94" s="562"/>
      <c r="Q94" s="562"/>
      <c r="R94" s="562"/>
      <c r="S94" s="562"/>
      <c r="T94" s="562"/>
      <c r="U94" s="562"/>
      <c r="V94" s="562"/>
      <c r="W94" s="562"/>
      <c r="X94" s="562"/>
      <c r="Y94" s="562"/>
      <c r="Z94" s="562"/>
      <c r="AA94" s="562"/>
      <c r="AB94" s="562"/>
      <c r="AC94" s="70"/>
      <c r="AD94" s="70"/>
      <c r="AE94" s="70"/>
      <c r="AF94" s="70"/>
      <c r="AG94" s="70"/>
      <c r="AH94" s="70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</row>
    <row r="95" spans="1:110" ht="15" customHeight="1">
      <c r="A95" s="562"/>
      <c r="B95" s="562"/>
      <c r="C95" s="562"/>
      <c r="D95" s="562"/>
      <c r="E95" s="562"/>
      <c r="F95" s="562"/>
      <c r="G95" s="562"/>
      <c r="H95" s="562"/>
      <c r="I95" s="562"/>
      <c r="J95" s="562"/>
      <c r="K95" s="562"/>
      <c r="L95" s="562"/>
      <c r="M95" s="562"/>
      <c r="N95" s="562"/>
      <c r="O95" s="562"/>
      <c r="P95" s="562"/>
      <c r="Q95" s="562"/>
      <c r="R95" s="562"/>
      <c r="S95" s="562"/>
      <c r="T95" s="562"/>
      <c r="U95" s="562"/>
      <c r="V95" s="562"/>
      <c r="W95" s="562"/>
      <c r="X95" s="562"/>
      <c r="Y95" s="562"/>
      <c r="Z95" s="562"/>
      <c r="AA95" s="562"/>
      <c r="AB95" s="562"/>
      <c r="AC95" s="70"/>
      <c r="AD95" s="70"/>
      <c r="AE95" s="70"/>
      <c r="AF95" s="70"/>
      <c r="AG95" s="70"/>
      <c r="AH95" s="70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</row>
    <row r="96" spans="1:110" ht="15" customHeight="1" hidden="1">
      <c r="A96" s="562"/>
      <c r="B96" s="562"/>
      <c r="C96" s="562"/>
      <c r="D96" s="562"/>
      <c r="E96" s="562"/>
      <c r="F96" s="562"/>
      <c r="G96" s="562"/>
      <c r="H96" s="562"/>
      <c r="I96" s="562"/>
      <c r="J96" s="562"/>
      <c r="K96" s="562"/>
      <c r="L96" s="562"/>
      <c r="M96" s="562"/>
      <c r="N96" s="562"/>
      <c r="O96" s="562"/>
      <c r="P96" s="562"/>
      <c r="Q96" s="562"/>
      <c r="R96" s="562"/>
      <c r="S96" s="562"/>
      <c r="T96" s="562"/>
      <c r="U96" s="562"/>
      <c r="V96" s="562"/>
      <c r="W96" s="562"/>
      <c r="X96" s="562"/>
      <c r="Y96" s="562"/>
      <c r="Z96" s="562"/>
      <c r="AA96" s="562"/>
      <c r="AB96" s="562"/>
      <c r="AC96" s="574"/>
      <c r="AD96" s="575"/>
      <c r="AE96" s="575"/>
      <c r="AF96" s="575"/>
      <c r="AG96" s="575"/>
      <c r="AH96" s="575"/>
      <c r="AI96" s="576"/>
      <c r="AJ96" s="576"/>
      <c r="AK96" s="576"/>
      <c r="AL96" s="576"/>
      <c r="AM96" s="576"/>
      <c r="AN96" s="576"/>
      <c r="AO96" s="576"/>
      <c r="AP96" s="576"/>
      <c r="AQ96" s="576"/>
      <c r="AR96" s="576"/>
      <c r="AS96" s="576"/>
      <c r="AT96" s="576"/>
      <c r="AU96" s="576"/>
      <c r="AV96" s="576"/>
      <c r="AW96" s="576"/>
      <c r="AX96" s="576"/>
      <c r="AY96" s="576"/>
      <c r="AZ96" s="576"/>
      <c r="BA96" s="576"/>
      <c r="BB96" s="576"/>
      <c r="BC96" s="503"/>
      <c r="BD96" s="503"/>
      <c r="BE96" s="503"/>
      <c r="BF96" s="503"/>
      <c r="BG96" s="503"/>
      <c r="BH96" s="503"/>
      <c r="BI96" s="503"/>
      <c r="BJ96" s="503"/>
      <c r="BK96" s="503"/>
      <c r="BL96" s="503"/>
      <c r="BM96" s="503"/>
      <c r="BN96" s="503"/>
      <c r="BO96" s="503"/>
      <c r="BP96" s="503"/>
      <c r="BQ96" s="503"/>
      <c r="BR96" s="503"/>
      <c r="BS96" s="503"/>
      <c r="BT96" s="503"/>
      <c r="BU96" s="503"/>
      <c r="BV96" s="503"/>
      <c r="BW96" s="507"/>
      <c r="BX96" s="507"/>
      <c r="BY96" s="507"/>
      <c r="BZ96" s="507"/>
      <c r="CA96" s="507"/>
      <c r="CB96" s="507"/>
      <c r="CC96" s="507"/>
      <c r="CD96" s="507"/>
      <c r="CE96" s="507"/>
      <c r="CF96" s="507"/>
      <c r="CG96" s="507"/>
      <c r="CH96" s="507"/>
      <c r="CI96" s="507"/>
      <c r="CJ96" s="507"/>
      <c r="CK96" s="507"/>
      <c r="CL96" s="507"/>
      <c r="CM96" s="507"/>
      <c r="CN96" s="507"/>
      <c r="CO96" s="503"/>
      <c r="CP96" s="503"/>
      <c r="CQ96" s="503"/>
      <c r="CR96" s="503"/>
      <c r="CS96" s="503"/>
      <c r="CT96" s="503"/>
      <c r="CU96" s="503"/>
      <c r="CV96" s="503"/>
      <c r="CW96" s="503"/>
      <c r="CX96" s="503"/>
      <c r="CY96" s="503"/>
      <c r="CZ96" s="503"/>
      <c r="DA96" s="503"/>
      <c r="DB96" s="503"/>
      <c r="DC96" s="503"/>
      <c r="DD96" s="503"/>
      <c r="DE96" s="503"/>
      <c r="DF96" s="504"/>
    </row>
    <row r="97" spans="1:110" ht="15" customHeight="1" hidden="1" thickBot="1">
      <c r="A97" s="562"/>
      <c r="B97" s="562"/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2"/>
      <c r="AA97" s="562"/>
      <c r="AB97" s="562"/>
      <c r="AC97" s="559"/>
      <c r="AD97" s="560"/>
      <c r="AE97" s="560"/>
      <c r="AF97" s="560"/>
      <c r="AG97" s="560"/>
      <c r="AH97" s="560"/>
      <c r="AI97" s="563"/>
      <c r="AJ97" s="563"/>
      <c r="AK97" s="563"/>
      <c r="AL97" s="563"/>
      <c r="AM97" s="563"/>
      <c r="AN97" s="563"/>
      <c r="AO97" s="563"/>
      <c r="AP97" s="563"/>
      <c r="AQ97" s="563"/>
      <c r="AR97" s="563"/>
      <c r="AS97" s="563"/>
      <c r="AT97" s="563"/>
      <c r="AU97" s="563"/>
      <c r="AV97" s="563"/>
      <c r="AW97" s="563"/>
      <c r="AX97" s="563"/>
      <c r="AY97" s="563"/>
      <c r="AZ97" s="563"/>
      <c r="BA97" s="563"/>
      <c r="BB97" s="563"/>
      <c r="BC97" s="500"/>
      <c r="BD97" s="500"/>
      <c r="BE97" s="500"/>
      <c r="BF97" s="500"/>
      <c r="BG97" s="500"/>
      <c r="BH97" s="500"/>
      <c r="BI97" s="500"/>
      <c r="BJ97" s="500"/>
      <c r="BK97" s="500"/>
      <c r="BL97" s="500"/>
      <c r="BM97" s="500"/>
      <c r="BN97" s="500"/>
      <c r="BO97" s="500"/>
      <c r="BP97" s="500"/>
      <c r="BQ97" s="500"/>
      <c r="BR97" s="500"/>
      <c r="BS97" s="500"/>
      <c r="BT97" s="500"/>
      <c r="BU97" s="500"/>
      <c r="BV97" s="500"/>
      <c r="BW97" s="501"/>
      <c r="BX97" s="501"/>
      <c r="BY97" s="501"/>
      <c r="BZ97" s="501"/>
      <c r="CA97" s="501"/>
      <c r="CB97" s="501"/>
      <c r="CC97" s="501"/>
      <c r="CD97" s="501"/>
      <c r="CE97" s="501"/>
      <c r="CF97" s="501"/>
      <c r="CG97" s="501"/>
      <c r="CH97" s="501"/>
      <c r="CI97" s="501"/>
      <c r="CJ97" s="501"/>
      <c r="CK97" s="501"/>
      <c r="CL97" s="501"/>
      <c r="CM97" s="501"/>
      <c r="CN97" s="501"/>
      <c r="CO97" s="500"/>
      <c r="CP97" s="500"/>
      <c r="CQ97" s="500"/>
      <c r="CR97" s="500"/>
      <c r="CS97" s="500"/>
      <c r="CT97" s="500"/>
      <c r="CU97" s="500"/>
      <c r="CV97" s="500"/>
      <c r="CW97" s="500"/>
      <c r="CX97" s="500"/>
      <c r="CY97" s="500"/>
      <c r="CZ97" s="500"/>
      <c r="DA97" s="500"/>
      <c r="DB97" s="500"/>
      <c r="DC97" s="500"/>
      <c r="DD97" s="500"/>
      <c r="DE97" s="500"/>
      <c r="DF97" s="502"/>
    </row>
    <row r="98" spans="1:28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102" ht="12">
      <c r="BW102" s="1">
        <v>7</v>
      </c>
    </row>
  </sheetData>
  <sheetProtection/>
  <mergeCells count="566">
    <mergeCell ref="A61:AB61"/>
    <mergeCell ref="AC61:AH61"/>
    <mergeCell ref="AI61:BB61"/>
    <mergeCell ref="BC61:BV61"/>
    <mergeCell ref="BW61:CN61"/>
    <mergeCell ref="CO61:DF61"/>
    <mergeCell ref="A58:AB58"/>
    <mergeCell ref="AC58:AH58"/>
    <mergeCell ref="AI58:BB58"/>
    <mergeCell ref="BC58:BV58"/>
    <mergeCell ref="BW58:CN58"/>
    <mergeCell ref="CO58:DF58"/>
    <mergeCell ref="A57:AB57"/>
    <mergeCell ref="AC57:AH57"/>
    <mergeCell ref="AI57:BB57"/>
    <mergeCell ref="BC57:BV57"/>
    <mergeCell ref="BW57:CN57"/>
    <mergeCell ref="CO57:DF57"/>
    <mergeCell ref="CO73:DD73"/>
    <mergeCell ref="DG72:DX72"/>
    <mergeCell ref="DG73:DX73"/>
    <mergeCell ref="AC72:AH72"/>
    <mergeCell ref="AI72:BB72"/>
    <mergeCell ref="BC72:BV72"/>
    <mergeCell ref="BW72:CN72"/>
    <mergeCell ref="CO72:DF72"/>
    <mergeCell ref="AC73:AG73"/>
    <mergeCell ref="AI73:BB73"/>
    <mergeCell ref="BC73:BT73"/>
    <mergeCell ref="BW73:CN73"/>
    <mergeCell ref="BW84:CN84"/>
    <mergeCell ref="A74:AB74"/>
    <mergeCell ref="A75:AB75"/>
    <mergeCell ref="AC75:AG75"/>
    <mergeCell ref="BC77:BV77"/>
    <mergeCell ref="BC82:BT82"/>
    <mergeCell ref="A85:AB85"/>
    <mergeCell ref="AI84:BB84"/>
    <mergeCell ref="AI85:BB85"/>
    <mergeCell ref="AC84:AG84"/>
    <mergeCell ref="AC85:AG85"/>
    <mergeCell ref="BC84:BT84"/>
    <mergeCell ref="BC85:BT85"/>
    <mergeCell ref="DG86:DX86"/>
    <mergeCell ref="DG87:DX87"/>
    <mergeCell ref="BC74:BV74"/>
    <mergeCell ref="BW74:CN74"/>
    <mergeCell ref="CO74:DF74"/>
    <mergeCell ref="BC75:BT75"/>
    <mergeCell ref="BW75:CN75"/>
    <mergeCell ref="CO75:DD75"/>
    <mergeCell ref="BW80:CN80"/>
    <mergeCell ref="CO86:DF86"/>
    <mergeCell ref="AC53:AG53"/>
    <mergeCell ref="AC63:AG63"/>
    <mergeCell ref="AI77:BB77"/>
    <mergeCell ref="BC70:BV70"/>
    <mergeCell ref="DG74:DX74"/>
    <mergeCell ref="DG75:DX75"/>
    <mergeCell ref="DG76:DX76"/>
    <mergeCell ref="DG77:DX77"/>
    <mergeCell ref="CO53:DD53"/>
    <mergeCell ref="CO54:DF54"/>
    <mergeCell ref="CO43:DD43"/>
    <mergeCell ref="BW39:CN39"/>
    <mergeCell ref="CO34:DD34"/>
    <mergeCell ref="AI30:BB30"/>
    <mergeCell ref="CO42:DD42"/>
    <mergeCell ref="DG42:DX42"/>
    <mergeCell ref="AI33:BB33"/>
    <mergeCell ref="BC40:BV40"/>
    <mergeCell ref="CO31:DC31"/>
    <mergeCell ref="BC39:BV39"/>
    <mergeCell ref="DG52:DX52"/>
    <mergeCell ref="BC69:BV69"/>
    <mergeCell ref="BC29:BT29"/>
    <mergeCell ref="AC29:AG29"/>
    <mergeCell ref="A31:AB31"/>
    <mergeCell ref="AC31:AG31"/>
    <mergeCell ref="AI31:BB31"/>
    <mergeCell ref="BC31:BT31"/>
    <mergeCell ref="A67:AB67"/>
    <mergeCell ref="AC54:AH54"/>
    <mergeCell ref="DG78:DX78"/>
    <mergeCell ref="DG79:DX79"/>
    <mergeCell ref="DG65:DX65"/>
    <mergeCell ref="DG66:DX66"/>
    <mergeCell ref="DG67:DX67"/>
    <mergeCell ref="DG68:DX68"/>
    <mergeCell ref="DG69:DX69"/>
    <mergeCell ref="DG71:DX71"/>
    <mergeCell ref="CO17:DD17"/>
    <mergeCell ref="A44:AB44"/>
    <mergeCell ref="AC44:AG44"/>
    <mergeCell ref="AI44:BB44"/>
    <mergeCell ref="CO30:DC30"/>
    <mergeCell ref="BW30:CN30"/>
    <mergeCell ref="BC30:BT30"/>
    <mergeCell ref="AC30:AG30"/>
    <mergeCell ref="AI29:BB29"/>
    <mergeCell ref="CO40:DF40"/>
    <mergeCell ref="A17:AB17"/>
    <mergeCell ref="AC17:AG17"/>
    <mergeCell ref="AI17:BB17"/>
    <mergeCell ref="BC17:BT17"/>
    <mergeCell ref="A25:AB25"/>
    <mergeCell ref="CO25:DD25"/>
    <mergeCell ref="AC18:AG18"/>
    <mergeCell ref="CO23:DD23"/>
    <mergeCell ref="CO18:DD18"/>
    <mergeCell ref="CO20:DF20"/>
    <mergeCell ref="AC26:AG26"/>
    <mergeCell ref="AI26:BB26"/>
    <mergeCell ref="BC26:BT26"/>
    <mergeCell ref="DG70:DX70"/>
    <mergeCell ref="DG53:DX53"/>
    <mergeCell ref="DG54:DX54"/>
    <mergeCell ref="DG55:DX55"/>
    <mergeCell ref="DG62:DX62"/>
    <mergeCell ref="DG63:DX63"/>
    <mergeCell ref="DG64:DX64"/>
    <mergeCell ref="AC12:AH12"/>
    <mergeCell ref="DG47:DX47"/>
    <mergeCell ref="DG48:DX48"/>
    <mergeCell ref="DG49:DX49"/>
    <mergeCell ref="DG50:DX50"/>
    <mergeCell ref="DG51:DX51"/>
    <mergeCell ref="BC44:BT44"/>
    <mergeCell ref="CO44:DD44"/>
    <mergeCell ref="AC25:AG25"/>
    <mergeCell ref="AI25:BB25"/>
    <mergeCell ref="BC16:BT16"/>
    <mergeCell ref="DG35:DX35"/>
    <mergeCell ref="DG36:DX36"/>
    <mergeCell ref="DG45:DX45"/>
    <mergeCell ref="DG46:DX46"/>
    <mergeCell ref="DG38:DX38"/>
    <mergeCell ref="DG39:DX39"/>
    <mergeCell ref="DG37:DX37"/>
    <mergeCell ref="DG40:DX40"/>
    <mergeCell ref="DG41:DX41"/>
    <mergeCell ref="AC27:AG27"/>
    <mergeCell ref="A80:AB80"/>
    <mergeCell ref="A49:AB49"/>
    <mergeCell ref="A54:AB54"/>
    <mergeCell ref="A62:AB62"/>
    <mergeCell ref="A63:AB63"/>
    <mergeCell ref="A65:AB65"/>
    <mergeCell ref="A69:AB69"/>
    <mergeCell ref="A66:AB66"/>
    <mergeCell ref="A68:AB68"/>
    <mergeCell ref="BC88:BV88"/>
    <mergeCell ref="DG17:DX17"/>
    <mergeCell ref="DG21:DX21"/>
    <mergeCell ref="DG22:DX22"/>
    <mergeCell ref="DG23:DX23"/>
    <mergeCell ref="DG24:DX24"/>
    <mergeCell ref="CO80:DF80"/>
    <mergeCell ref="CO26:DD26"/>
    <mergeCell ref="DG43:DX43"/>
    <mergeCell ref="DG33:DX33"/>
    <mergeCell ref="BW89:CN89"/>
    <mergeCell ref="CO89:DF89"/>
    <mergeCell ref="DG14:DX14"/>
    <mergeCell ref="DG15:DX15"/>
    <mergeCell ref="DG16:DX16"/>
    <mergeCell ref="DG18:DX18"/>
    <mergeCell ref="DG19:DX19"/>
    <mergeCell ref="DG20:DX20"/>
    <mergeCell ref="DG34:DX34"/>
    <mergeCell ref="DG32:DX32"/>
    <mergeCell ref="A89:AB89"/>
    <mergeCell ref="AC89:AH89"/>
    <mergeCell ref="AI89:BB89"/>
    <mergeCell ref="BC89:BV89"/>
    <mergeCell ref="AC80:AH80"/>
    <mergeCell ref="AI80:BB80"/>
    <mergeCell ref="BC80:BV80"/>
    <mergeCell ref="A88:AB88"/>
    <mergeCell ref="AC88:AH88"/>
    <mergeCell ref="AI88:BB88"/>
    <mergeCell ref="AI51:BB51"/>
    <mergeCell ref="AI70:BB70"/>
    <mergeCell ref="AC69:AH69"/>
    <mergeCell ref="AI54:BB54"/>
    <mergeCell ref="AI53:BB53"/>
    <mergeCell ref="AC55:AH55"/>
    <mergeCell ref="AC52:AG52"/>
    <mergeCell ref="AC68:AG68"/>
    <mergeCell ref="AI69:BB69"/>
    <mergeCell ref="AI68:BB68"/>
    <mergeCell ref="A96:AB96"/>
    <mergeCell ref="A78:AB78"/>
    <mergeCell ref="A77:AB77"/>
    <mergeCell ref="A93:AB93"/>
    <mergeCell ref="A95:AB95"/>
    <mergeCell ref="AI76:BB76"/>
    <mergeCell ref="A79:AB79"/>
    <mergeCell ref="AI78:BB78"/>
    <mergeCell ref="AC96:AH96"/>
    <mergeCell ref="AI96:BB96"/>
    <mergeCell ref="A71:AB71"/>
    <mergeCell ref="A76:AB76"/>
    <mergeCell ref="AC70:AH70"/>
    <mergeCell ref="BU76:CN76"/>
    <mergeCell ref="BW69:CN69"/>
    <mergeCell ref="A72:AB72"/>
    <mergeCell ref="AI74:BB74"/>
    <mergeCell ref="AI75:BB75"/>
    <mergeCell ref="AC74:AH74"/>
    <mergeCell ref="A73:AB73"/>
    <mergeCell ref="A50:AB50"/>
    <mergeCell ref="A94:AB94"/>
    <mergeCell ref="A70:AB70"/>
    <mergeCell ref="AC77:AH77"/>
    <mergeCell ref="AC67:AG67"/>
    <mergeCell ref="A64:AB64"/>
    <mergeCell ref="AC76:AG76"/>
    <mergeCell ref="AC64:AG64"/>
    <mergeCell ref="AC62:AH62"/>
    <mergeCell ref="A53:AB53"/>
    <mergeCell ref="AC97:AH97"/>
    <mergeCell ref="A52:AB52"/>
    <mergeCell ref="AC66:AG66"/>
    <mergeCell ref="AI36:BB36"/>
    <mergeCell ref="AC36:AG36"/>
    <mergeCell ref="AC47:AH47"/>
    <mergeCell ref="AI47:BB47"/>
    <mergeCell ref="AI43:BB43"/>
    <mergeCell ref="A97:AB97"/>
    <mergeCell ref="AI97:BB97"/>
    <mergeCell ref="AC33:AH33"/>
    <mergeCell ref="AC37:AG37"/>
    <mergeCell ref="A38:AB38"/>
    <mergeCell ref="A47:AB47"/>
    <mergeCell ref="BC48:BV48"/>
    <mergeCell ref="BC35:BT35"/>
    <mergeCell ref="BC43:BS43"/>
    <mergeCell ref="AI42:BB42"/>
    <mergeCell ref="AC42:AG42"/>
    <mergeCell ref="AC43:AG43"/>
    <mergeCell ref="AI27:BB27"/>
    <mergeCell ref="BC27:BT27"/>
    <mergeCell ref="A28:AB28"/>
    <mergeCell ref="AI13:BB13"/>
    <mergeCell ref="BC12:BV12"/>
    <mergeCell ref="AI12:BB12"/>
    <mergeCell ref="AC14:AH14"/>
    <mergeCell ref="AC19:AG19"/>
    <mergeCell ref="AI28:BB28"/>
    <mergeCell ref="BC28:BT28"/>
    <mergeCell ref="A16:AB16"/>
    <mergeCell ref="A12:AB12"/>
    <mergeCell ref="A13:AB13"/>
    <mergeCell ref="A19:AB19"/>
    <mergeCell ref="A18:AB18"/>
    <mergeCell ref="A32:AB32"/>
    <mergeCell ref="A15:AB15"/>
    <mergeCell ref="A30:AB30"/>
    <mergeCell ref="A26:AB26"/>
    <mergeCell ref="A27:AB27"/>
    <mergeCell ref="AC13:AH13"/>
    <mergeCell ref="CO19:DD19"/>
    <mergeCell ref="CO14:DF14"/>
    <mergeCell ref="BW12:CN12"/>
    <mergeCell ref="CO12:DF12"/>
    <mergeCell ref="BC14:BV14"/>
    <mergeCell ref="BC19:BT19"/>
    <mergeCell ref="AI19:BB19"/>
    <mergeCell ref="BC18:BT18"/>
    <mergeCell ref="BC13:BV13"/>
    <mergeCell ref="BW13:CN13"/>
    <mergeCell ref="CO13:DF13"/>
    <mergeCell ref="CO29:DC29"/>
    <mergeCell ref="CO3:DF3"/>
    <mergeCell ref="CO24:DD24"/>
    <mergeCell ref="CO9:DF9"/>
    <mergeCell ref="CO10:DF10"/>
    <mergeCell ref="BW28:CN28"/>
    <mergeCell ref="AC7:BX7"/>
    <mergeCell ref="BC25:BT25"/>
    <mergeCell ref="CO2:DF2"/>
    <mergeCell ref="CO5:DF6"/>
    <mergeCell ref="BW14:CN14"/>
    <mergeCell ref="CO16:DD16"/>
    <mergeCell ref="V2:CM2"/>
    <mergeCell ref="AS4:BP4"/>
    <mergeCell ref="S6:CB6"/>
    <mergeCell ref="A11:DF11"/>
    <mergeCell ref="CC4:CK4"/>
    <mergeCell ref="CO4:DF4"/>
    <mergeCell ref="CO51:DD51"/>
    <mergeCell ref="CC6:CK6"/>
    <mergeCell ref="CO8:DD8"/>
    <mergeCell ref="BC45:BT45"/>
    <mergeCell ref="CO35:DD35"/>
    <mergeCell ref="CO36:DD36"/>
    <mergeCell ref="BW29:CN29"/>
    <mergeCell ref="BW33:CN33"/>
    <mergeCell ref="BC32:BT32"/>
    <mergeCell ref="BC21:BV21"/>
    <mergeCell ref="CO47:DF47"/>
    <mergeCell ref="CO46:DD46"/>
    <mergeCell ref="BC71:BT71"/>
    <mergeCell ref="A6:R6"/>
    <mergeCell ref="CC8:CK8"/>
    <mergeCell ref="CO7:DF7"/>
    <mergeCell ref="BW21:CN21"/>
    <mergeCell ref="BW22:CN22"/>
    <mergeCell ref="BW41:CN41"/>
    <mergeCell ref="CO49:DD49"/>
    <mergeCell ref="BW47:CN47"/>
    <mergeCell ref="CO50:DF50"/>
    <mergeCell ref="BW88:CN88"/>
    <mergeCell ref="BC96:BV96"/>
    <mergeCell ref="BW96:CN96"/>
    <mergeCell ref="CO78:DF78"/>
    <mergeCell ref="BW70:CN70"/>
    <mergeCell ref="CO70:DF70"/>
    <mergeCell ref="CO68:DD68"/>
    <mergeCell ref="CO52:DD52"/>
    <mergeCell ref="BC97:BV97"/>
    <mergeCell ref="BW97:CN97"/>
    <mergeCell ref="CO97:DF97"/>
    <mergeCell ref="CO88:DF88"/>
    <mergeCell ref="CO96:DF96"/>
    <mergeCell ref="CO71:DD71"/>
    <mergeCell ref="BC87:BV87"/>
    <mergeCell ref="BW87:CN87"/>
    <mergeCell ref="CO81:DD81"/>
    <mergeCell ref="BW81:CN81"/>
    <mergeCell ref="CO65:DD65"/>
    <mergeCell ref="CO48:DF48"/>
    <mergeCell ref="CO76:DD76"/>
    <mergeCell ref="BW37:CN37"/>
    <mergeCell ref="CO41:DF41"/>
    <mergeCell ref="CO45:DD45"/>
    <mergeCell ref="CO39:DF39"/>
    <mergeCell ref="CO37:DD37"/>
    <mergeCell ref="CO69:DF69"/>
    <mergeCell ref="BW54:CN54"/>
    <mergeCell ref="CO55:DF55"/>
    <mergeCell ref="CO38:DF38"/>
    <mergeCell ref="CO27:DD27"/>
    <mergeCell ref="CO28:DD28"/>
    <mergeCell ref="BW34:CN34"/>
    <mergeCell ref="BW35:CN35"/>
    <mergeCell ref="BW36:CN36"/>
    <mergeCell ref="CO33:DF33"/>
    <mergeCell ref="BW38:CN38"/>
    <mergeCell ref="BW31:CN31"/>
    <mergeCell ref="CO21:DF21"/>
    <mergeCell ref="BW27:CN27"/>
    <mergeCell ref="CO32:DD32"/>
    <mergeCell ref="BW25:CN25"/>
    <mergeCell ref="BW26:CN26"/>
    <mergeCell ref="BW20:CN20"/>
    <mergeCell ref="CO22:DF22"/>
    <mergeCell ref="BW32:CN32"/>
    <mergeCell ref="BC22:BV22"/>
    <mergeCell ref="BC23:BT23"/>
    <mergeCell ref="A20:AB20"/>
    <mergeCell ref="A24:AB24"/>
    <mergeCell ref="AC20:AH20"/>
    <mergeCell ref="A21:AB21"/>
    <mergeCell ref="A23:AB23"/>
    <mergeCell ref="CO62:DF62"/>
    <mergeCell ref="CO67:DD67"/>
    <mergeCell ref="CO63:DD63"/>
    <mergeCell ref="DG25:DX25"/>
    <mergeCell ref="DG26:DX26"/>
    <mergeCell ref="DG27:DX27"/>
    <mergeCell ref="DG28:DX28"/>
    <mergeCell ref="CO64:DD64"/>
    <mergeCell ref="DG44:DX44"/>
    <mergeCell ref="CO66:DD66"/>
    <mergeCell ref="BC65:BT65"/>
    <mergeCell ref="AI66:BB66"/>
    <mergeCell ref="BW65:CN65"/>
    <mergeCell ref="AI67:BB67"/>
    <mergeCell ref="BW66:CN66"/>
    <mergeCell ref="BW67:CN67"/>
    <mergeCell ref="BW55:CN55"/>
    <mergeCell ref="BC55:BV55"/>
    <mergeCell ref="BW51:CN51"/>
    <mergeCell ref="BC62:BV62"/>
    <mergeCell ref="BW50:CN50"/>
    <mergeCell ref="BC68:BT68"/>
    <mergeCell ref="BC67:BT67"/>
    <mergeCell ref="BC66:BT66"/>
    <mergeCell ref="BC54:BV54"/>
    <mergeCell ref="BC52:BT52"/>
    <mergeCell ref="A40:AB40"/>
    <mergeCell ref="BC63:BT63"/>
    <mergeCell ref="AI49:BB49"/>
    <mergeCell ref="BC53:BT53"/>
    <mergeCell ref="BC49:BT49"/>
    <mergeCell ref="A45:AB45"/>
    <mergeCell ref="AC50:AH50"/>
    <mergeCell ref="A55:AB55"/>
    <mergeCell ref="A51:AB51"/>
    <mergeCell ref="BC46:BT46"/>
    <mergeCell ref="A37:AB37"/>
    <mergeCell ref="AC40:AH40"/>
    <mergeCell ref="A46:AB46"/>
    <mergeCell ref="AC24:AG24"/>
    <mergeCell ref="A36:AB36"/>
    <mergeCell ref="A35:AB35"/>
    <mergeCell ref="A29:AB29"/>
    <mergeCell ref="A42:AB42"/>
    <mergeCell ref="AC45:AG45"/>
    <mergeCell ref="A34:AB34"/>
    <mergeCell ref="AC38:AH38"/>
    <mergeCell ref="A22:AB22"/>
    <mergeCell ref="AC22:AH22"/>
    <mergeCell ref="AC32:AG32"/>
    <mergeCell ref="A48:AB48"/>
    <mergeCell ref="AC39:AH39"/>
    <mergeCell ref="A39:AB39"/>
    <mergeCell ref="A41:AB41"/>
    <mergeCell ref="A43:AB43"/>
    <mergeCell ref="AC46:AG46"/>
    <mergeCell ref="BC50:BV50"/>
    <mergeCell ref="AI45:BB45"/>
    <mergeCell ref="BC42:BT42"/>
    <mergeCell ref="A14:AB14"/>
    <mergeCell ref="AI38:BB38"/>
    <mergeCell ref="AC41:AH41"/>
    <mergeCell ref="AI22:BB22"/>
    <mergeCell ref="AI37:BB37"/>
    <mergeCell ref="A33:AB33"/>
    <mergeCell ref="AI40:BB40"/>
    <mergeCell ref="AI41:BB41"/>
    <mergeCell ref="AI34:BB34"/>
    <mergeCell ref="BC38:BV38"/>
    <mergeCell ref="AI35:BB35"/>
    <mergeCell ref="BC37:BT37"/>
    <mergeCell ref="BC34:BT34"/>
    <mergeCell ref="BC41:BV41"/>
    <mergeCell ref="AI39:BB39"/>
    <mergeCell ref="BC47:BV47"/>
    <mergeCell ref="BC51:BT51"/>
    <mergeCell ref="AI50:BB50"/>
    <mergeCell ref="BY7:CK7"/>
    <mergeCell ref="AI23:BB23"/>
    <mergeCell ref="AI16:BB16"/>
    <mergeCell ref="AI14:BB14"/>
    <mergeCell ref="AI20:BB20"/>
    <mergeCell ref="AI24:BB24"/>
    <mergeCell ref="AI18:BB18"/>
    <mergeCell ref="AI64:BB64"/>
    <mergeCell ref="AI46:BB46"/>
    <mergeCell ref="AC65:AG65"/>
    <mergeCell ref="AC48:AH48"/>
    <mergeCell ref="AI48:BB48"/>
    <mergeCell ref="AI63:BB63"/>
    <mergeCell ref="AI65:BB65"/>
    <mergeCell ref="AI55:BB55"/>
    <mergeCell ref="AC51:AG51"/>
    <mergeCell ref="AI52:BB52"/>
    <mergeCell ref="BC64:BT64"/>
    <mergeCell ref="AI62:BB62"/>
    <mergeCell ref="DG80:DX80"/>
    <mergeCell ref="DG88:DX88"/>
    <mergeCell ref="AC71:AG71"/>
    <mergeCell ref="AI71:BB71"/>
    <mergeCell ref="CO77:DF77"/>
    <mergeCell ref="BW77:CN77"/>
    <mergeCell ref="BC76:BT76"/>
    <mergeCell ref="BW62:CN62"/>
    <mergeCell ref="DG89:DX89"/>
    <mergeCell ref="CO15:DD15"/>
    <mergeCell ref="BC36:BT36"/>
    <mergeCell ref="AC35:AG35"/>
    <mergeCell ref="BW79:CN79"/>
    <mergeCell ref="CO79:DF79"/>
    <mergeCell ref="AC15:AG15"/>
    <mergeCell ref="AI15:BB15"/>
    <mergeCell ref="BC15:BT15"/>
    <mergeCell ref="AC34:AG34"/>
    <mergeCell ref="BC33:BV33"/>
    <mergeCell ref="AC16:AG16"/>
    <mergeCell ref="AC23:AG23"/>
    <mergeCell ref="AI32:BB32"/>
    <mergeCell ref="AC21:AH21"/>
    <mergeCell ref="BW24:CN24"/>
    <mergeCell ref="AC28:AG28"/>
    <mergeCell ref="BC20:BV20"/>
    <mergeCell ref="AI21:BB21"/>
    <mergeCell ref="BC24:BT24"/>
    <mergeCell ref="BW44:CN44"/>
    <mergeCell ref="BW45:CN45"/>
    <mergeCell ref="AC49:AG49"/>
    <mergeCell ref="BW68:CN68"/>
    <mergeCell ref="BW16:CN16"/>
    <mergeCell ref="BW15:CN15"/>
    <mergeCell ref="BW17:CN17"/>
    <mergeCell ref="BW18:CN18"/>
    <mergeCell ref="BW19:CN19"/>
    <mergeCell ref="BW23:CN23"/>
    <mergeCell ref="BW46:CN46"/>
    <mergeCell ref="BW49:CN49"/>
    <mergeCell ref="AC79:AH79"/>
    <mergeCell ref="AI79:BB79"/>
    <mergeCell ref="BC79:BV79"/>
    <mergeCell ref="BW71:CN71"/>
    <mergeCell ref="BC78:BV78"/>
    <mergeCell ref="BW78:CN78"/>
    <mergeCell ref="AC78:AH78"/>
    <mergeCell ref="BW48:CN48"/>
    <mergeCell ref="BW42:CN42"/>
    <mergeCell ref="BW43:CN43"/>
    <mergeCell ref="BW40:CN40"/>
    <mergeCell ref="A87:AB87"/>
    <mergeCell ref="AC87:AH87"/>
    <mergeCell ref="AI87:BB87"/>
    <mergeCell ref="BW52:CN52"/>
    <mergeCell ref="BW53:CN53"/>
    <mergeCell ref="BW63:CN63"/>
    <mergeCell ref="BW64:CN64"/>
    <mergeCell ref="A86:AB86"/>
    <mergeCell ref="AC86:AH86"/>
    <mergeCell ref="AI86:BB86"/>
    <mergeCell ref="BC86:BV86"/>
    <mergeCell ref="BW86:CN86"/>
    <mergeCell ref="A81:AB81"/>
    <mergeCell ref="AC81:AG81"/>
    <mergeCell ref="AI81:BB81"/>
    <mergeCell ref="BC81:BT81"/>
    <mergeCell ref="A84:AB84"/>
    <mergeCell ref="CO82:DD82"/>
    <mergeCell ref="BW82:CN82"/>
    <mergeCell ref="CO87:DF87"/>
    <mergeCell ref="CO83:DD83"/>
    <mergeCell ref="BW83:CN83"/>
    <mergeCell ref="CO84:DD84"/>
    <mergeCell ref="BW85:CN85"/>
    <mergeCell ref="CO85:DD85"/>
    <mergeCell ref="DG81:DX81"/>
    <mergeCell ref="DG82:DX82"/>
    <mergeCell ref="DG83:DX83"/>
    <mergeCell ref="A82:AB82"/>
    <mergeCell ref="A83:AB83"/>
    <mergeCell ref="AC83:AG83"/>
    <mergeCell ref="AI83:BB83"/>
    <mergeCell ref="BC83:BT83"/>
    <mergeCell ref="AC82:AG82"/>
    <mergeCell ref="AI82:BB82"/>
    <mergeCell ref="A60:AB60"/>
    <mergeCell ref="AC60:AH60"/>
    <mergeCell ref="AI60:BB60"/>
    <mergeCell ref="BC60:BV60"/>
    <mergeCell ref="BW60:CN60"/>
    <mergeCell ref="CO60:DF60"/>
    <mergeCell ref="A56:AB56"/>
    <mergeCell ref="AC56:AH56"/>
    <mergeCell ref="AI56:BB56"/>
    <mergeCell ref="BC56:BV56"/>
    <mergeCell ref="BW56:CN56"/>
    <mergeCell ref="CO56:DF56"/>
    <mergeCell ref="A59:AB59"/>
    <mergeCell ref="AC59:AH59"/>
    <mergeCell ref="AI59:BB59"/>
    <mergeCell ref="BC59:BV59"/>
    <mergeCell ref="BW59:CN59"/>
    <mergeCell ref="CO59:DF59"/>
  </mergeCells>
  <printOptions/>
  <pageMargins left="0.42" right="0.24" top="0.15748031496062992" bottom="0.15748031496062992" header="0.11811023622047245" footer="0.11811023622047245"/>
  <pageSetup fitToHeight="3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70">
      <selection activeCell="E19" sqref="E19"/>
    </sheetView>
  </sheetViews>
  <sheetFormatPr defaultColWidth="9.00390625" defaultRowHeight="12.75" customHeight="1"/>
  <cols>
    <col min="1" max="1" width="43.75390625" style="224" customWidth="1"/>
    <col min="2" max="2" width="6.125" style="224" customWidth="1"/>
    <col min="3" max="3" width="25.00390625" style="224" customWidth="1"/>
    <col min="4" max="4" width="21.00390625" style="224" customWidth="1"/>
    <col min="5" max="6" width="18.75390625" style="224" customWidth="1"/>
    <col min="7" max="16384" width="9.125" style="224" customWidth="1"/>
  </cols>
  <sheetData>
    <row r="1" spans="1:6" ht="15">
      <c r="A1" s="603"/>
      <c r="B1" s="603"/>
      <c r="C1" s="603"/>
      <c r="D1" s="603"/>
      <c r="E1" s="264"/>
      <c r="F1" s="264"/>
    </row>
    <row r="2" spans="1:6" ht="18" customHeight="1" thickBot="1">
      <c r="A2" s="603" t="s">
        <v>13</v>
      </c>
      <c r="B2" s="603"/>
      <c r="C2" s="603"/>
      <c r="D2" s="603"/>
      <c r="E2" s="253"/>
      <c r="F2" s="263" t="s">
        <v>6</v>
      </c>
    </row>
    <row r="3" spans="5:6" ht="12.75">
      <c r="E3" s="262" t="s">
        <v>855</v>
      </c>
      <c r="F3" s="261" t="s">
        <v>14</v>
      </c>
    </row>
    <row r="4" spans="1:6" ht="12.75">
      <c r="A4" s="604" t="s">
        <v>988</v>
      </c>
      <c r="B4" s="604"/>
      <c r="C4" s="604"/>
      <c r="D4" s="604"/>
      <c r="E4" s="253" t="s">
        <v>854</v>
      </c>
      <c r="F4" s="260">
        <v>42064</v>
      </c>
    </row>
    <row r="5" spans="5:6" ht="12.75">
      <c r="E5" s="253" t="s">
        <v>853</v>
      </c>
      <c r="F5" s="259" t="s">
        <v>530</v>
      </c>
    </row>
    <row r="6" spans="1:6" ht="26.25" customHeight="1">
      <c r="A6" s="256" t="s">
        <v>852</v>
      </c>
      <c r="B6" s="605" t="s">
        <v>851</v>
      </c>
      <c r="C6" s="606"/>
      <c r="D6" s="606"/>
      <c r="E6" s="253" t="s">
        <v>850</v>
      </c>
      <c r="F6" s="259" t="s">
        <v>638</v>
      </c>
    </row>
    <row r="7" spans="1:6" ht="26.25" customHeight="1">
      <c r="A7" s="256" t="s">
        <v>849</v>
      </c>
      <c r="B7" s="607" t="s">
        <v>848</v>
      </c>
      <c r="C7" s="607"/>
      <c r="D7" s="607"/>
      <c r="E7" s="253" t="s">
        <v>847</v>
      </c>
      <c r="F7" s="258" t="s">
        <v>650</v>
      </c>
    </row>
    <row r="8" spans="1:6" ht="12.75">
      <c r="A8" s="256" t="s">
        <v>846</v>
      </c>
      <c r="B8" s="256"/>
      <c r="C8" s="256"/>
      <c r="D8" s="254"/>
      <c r="E8" s="253"/>
      <c r="F8" s="257"/>
    </row>
    <row r="9" spans="1:6" ht="13.5" thickBot="1">
      <c r="A9" s="256" t="s">
        <v>845</v>
      </c>
      <c r="B9" s="256"/>
      <c r="C9" s="255"/>
      <c r="D9" s="254"/>
      <c r="E9" s="253" t="s">
        <v>844</v>
      </c>
      <c r="F9" s="252" t="s">
        <v>10</v>
      </c>
    </row>
    <row r="10" spans="1:6" ht="20.25" customHeight="1" thickBot="1">
      <c r="A10" s="603" t="s">
        <v>843</v>
      </c>
      <c r="B10" s="603"/>
      <c r="C10" s="603"/>
      <c r="D10" s="603"/>
      <c r="E10" s="251"/>
      <c r="F10" s="250"/>
    </row>
    <row r="11" spans="1:6" ht="3.75" customHeight="1">
      <c r="A11" s="594" t="s">
        <v>842</v>
      </c>
      <c r="B11" s="591" t="s">
        <v>637</v>
      </c>
      <c r="C11" s="591" t="s">
        <v>532</v>
      </c>
      <c r="D11" s="600" t="s">
        <v>48</v>
      </c>
      <c r="E11" s="600" t="s">
        <v>2</v>
      </c>
      <c r="F11" s="597" t="s">
        <v>3</v>
      </c>
    </row>
    <row r="12" spans="1:6" ht="3" customHeight="1">
      <c r="A12" s="595"/>
      <c r="B12" s="592"/>
      <c r="C12" s="592"/>
      <c r="D12" s="601"/>
      <c r="E12" s="601"/>
      <c r="F12" s="598"/>
    </row>
    <row r="13" spans="1:6" ht="3" customHeight="1">
      <c r="A13" s="595"/>
      <c r="B13" s="592"/>
      <c r="C13" s="592"/>
      <c r="D13" s="601"/>
      <c r="E13" s="601"/>
      <c r="F13" s="598"/>
    </row>
    <row r="14" spans="1:6" ht="3" customHeight="1">
      <c r="A14" s="595"/>
      <c r="B14" s="592"/>
      <c r="C14" s="592"/>
      <c r="D14" s="601"/>
      <c r="E14" s="601"/>
      <c r="F14" s="598"/>
    </row>
    <row r="15" spans="1:6" ht="3" customHeight="1">
      <c r="A15" s="595"/>
      <c r="B15" s="592"/>
      <c r="C15" s="592"/>
      <c r="D15" s="601"/>
      <c r="E15" s="601"/>
      <c r="F15" s="598"/>
    </row>
    <row r="16" spans="1:6" ht="3" customHeight="1">
      <c r="A16" s="595"/>
      <c r="B16" s="592"/>
      <c r="C16" s="592"/>
      <c r="D16" s="601"/>
      <c r="E16" s="601"/>
      <c r="F16" s="598"/>
    </row>
    <row r="17" spans="1:6" ht="23.25" customHeight="1">
      <c r="A17" s="596"/>
      <c r="B17" s="593"/>
      <c r="C17" s="593"/>
      <c r="D17" s="602"/>
      <c r="E17" s="602"/>
      <c r="F17" s="599"/>
    </row>
    <row r="18" spans="1:6" ht="12" customHeight="1" thickBot="1">
      <c r="A18" s="249">
        <v>1</v>
      </c>
      <c r="B18" s="248">
        <v>2</v>
      </c>
      <c r="C18" s="247">
        <v>3</v>
      </c>
      <c r="D18" s="246" t="s">
        <v>841</v>
      </c>
      <c r="E18" s="245" t="s">
        <v>840</v>
      </c>
      <c r="F18" s="244" t="s">
        <v>839</v>
      </c>
    </row>
    <row r="19" spans="1:6" ht="12.75">
      <c r="A19" s="243" t="s">
        <v>18</v>
      </c>
      <c r="B19" s="242" t="s">
        <v>4</v>
      </c>
      <c r="C19" s="241" t="s">
        <v>838</v>
      </c>
      <c r="D19" s="239">
        <v>30865080</v>
      </c>
      <c r="E19" s="240">
        <v>3325342.62</v>
      </c>
      <c r="F19" s="239">
        <f>IF(OR(D19="-",E19=D19),"-",D19-IF(E19="-",0,E19))</f>
        <v>27539737.38</v>
      </c>
    </row>
    <row r="20" spans="1:6" ht="12.75">
      <c r="A20" s="238" t="s">
        <v>533</v>
      </c>
      <c r="B20" s="237"/>
      <c r="C20" s="236"/>
      <c r="D20" s="235"/>
      <c r="E20" s="235"/>
      <c r="F20" s="234"/>
    </row>
    <row r="21" spans="1:6" ht="12.75">
      <c r="A21" s="232" t="s">
        <v>31</v>
      </c>
      <c r="B21" s="231" t="s">
        <v>4</v>
      </c>
      <c r="C21" s="230" t="s">
        <v>837</v>
      </c>
      <c r="D21" s="229">
        <v>22807200</v>
      </c>
      <c r="E21" s="229">
        <v>3268532.62</v>
      </c>
      <c r="F21" s="228">
        <f aca="true" t="shared" si="0" ref="F21:F52">IF(OR(D21="-",E21=D21),"-",D21-IF(E21="-",0,E21))</f>
        <v>19538667.38</v>
      </c>
    </row>
    <row r="22" spans="1:6" ht="12.75">
      <c r="A22" s="232" t="s">
        <v>836</v>
      </c>
      <c r="B22" s="231" t="s">
        <v>4</v>
      </c>
      <c r="C22" s="230" t="s">
        <v>835</v>
      </c>
      <c r="D22" s="229">
        <v>2703200</v>
      </c>
      <c r="E22" s="229">
        <v>350000.73</v>
      </c>
      <c r="F22" s="228">
        <f t="shared" si="0"/>
        <v>2353199.27</v>
      </c>
    </row>
    <row r="23" spans="1:6" ht="12.75">
      <c r="A23" s="232" t="s">
        <v>393</v>
      </c>
      <c r="B23" s="231" t="s">
        <v>4</v>
      </c>
      <c r="C23" s="230" t="s">
        <v>834</v>
      </c>
      <c r="D23" s="229">
        <v>2703200</v>
      </c>
      <c r="E23" s="229">
        <v>350000.73</v>
      </c>
      <c r="F23" s="228">
        <f t="shared" si="0"/>
        <v>2353199.27</v>
      </c>
    </row>
    <row r="24" spans="1:6" ht="67.5">
      <c r="A24" s="233" t="s">
        <v>833</v>
      </c>
      <c r="B24" s="231" t="s">
        <v>4</v>
      </c>
      <c r="C24" s="230" t="s">
        <v>832</v>
      </c>
      <c r="D24" s="229">
        <v>2342200</v>
      </c>
      <c r="E24" s="229">
        <v>348342.73</v>
      </c>
      <c r="F24" s="228">
        <f t="shared" si="0"/>
        <v>1993857.27</v>
      </c>
    </row>
    <row r="25" spans="1:6" ht="90">
      <c r="A25" s="233" t="s">
        <v>831</v>
      </c>
      <c r="B25" s="231" t="s">
        <v>4</v>
      </c>
      <c r="C25" s="230" t="s">
        <v>830</v>
      </c>
      <c r="D25" s="229" t="s">
        <v>737</v>
      </c>
      <c r="E25" s="229">
        <v>348163.75</v>
      </c>
      <c r="F25" s="228" t="str">
        <f t="shared" si="0"/>
        <v>-</v>
      </c>
    </row>
    <row r="26" spans="1:6" ht="67.5">
      <c r="A26" s="233" t="s">
        <v>987</v>
      </c>
      <c r="B26" s="231" t="s">
        <v>4</v>
      </c>
      <c r="C26" s="230" t="s">
        <v>986</v>
      </c>
      <c r="D26" s="229" t="s">
        <v>737</v>
      </c>
      <c r="E26" s="229">
        <v>174.31</v>
      </c>
      <c r="F26" s="228" t="str">
        <f t="shared" si="0"/>
        <v>-</v>
      </c>
    </row>
    <row r="27" spans="1:6" ht="67.5">
      <c r="A27" s="233" t="s">
        <v>985</v>
      </c>
      <c r="B27" s="231" t="s">
        <v>4</v>
      </c>
      <c r="C27" s="230" t="s">
        <v>984</v>
      </c>
      <c r="D27" s="229" t="s">
        <v>737</v>
      </c>
      <c r="E27" s="229">
        <v>4.67</v>
      </c>
      <c r="F27" s="228" t="str">
        <f t="shared" si="0"/>
        <v>-</v>
      </c>
    </row>
    <row r="28" spans="1:6" ht="101.25">
      <c r="A28" s="233" t="s">
        <v>829</v>
      </c>
      <c r="B28" s="231" t="s">
        <v>4</v>
      </c>
      <c r="C28" s="230" t="s">
        <v>828</v>
      </c>
      <c r="D28" s="229">
        <v>1400</v>
      </c>
      <c r="E28" s="229" t="s">
        <v>737</v>
      </c>
      <c r="F28" s="228">
        <f t="shared" si="0"/>
        <v>1400</v>
      </c>
    </row>
    <row r="29" spans="1:6" ht="33.75">
      <c r="A29" s="232" t="s">
        <v>827</v>
      </c>
      <c r="B29" s="231" t="s">
        <v>4</v>
      </c>
      <c r="C29" s="230" t="s">
        <v>826</v>
      </c>
      <c r="D29" s="229">
        <v>359600</v>
      </c>
      <c r="E29" s="229">
        <v>1658</v>
      </c>
      <c r="F29" s="228">
        <f t="shared" si="0"/>
        <v>357942</v>
      </c>
    </row>
    <row r="30" spans="1:6" ht="67.5">
      <c r="A30" s="232" t="s">
        <v>825</v>
      </c>
      <c r="B30" s="231" t="s">
        <v>4</v>
      </c>
      <c r="C30" s="230" t="s">
        <v>824</v>
      </c>
      <c r="D30" s="229" t="s">
        <v>737</v>
      </c>
      <c r="E30" s="229">
        <v>1658</v>
      </c>
      <c r="F30" s="228" t="str">
        <f t="shared" si="0"/>
        <v>-</v>
      </c>
    </row>
    <row r="31" spans="1:6" ht="22.5">
      <c r="A31" s="232" t="s">
        <v>823</v>
      </c>
      <c r="B31" s="231" t="s">
        <v>4</v>
      </c>
      <c r="C31" s="230" t="s">
        <v>822</v>
      </c>
      <c r="D31" s="229">
        <v>2807800</v>
      </c>
      <c r="E31" s="229">
        <v>271574.99</v>
      </c>
      <c r="F31" s="228">
        <f t="shared" si="0"/>
        <v>2536225.01</v>
      </c>
    </row>
    <row r="32" spans="1:6" ht="22.5">
      <c r="A32" s="232" t="s">
        <v>654</v>
      </c>
      <c r="B32" s="231" t="s">
        <v>4</v>
      </c>
      <c r="C32" s="230" t="s">
        <v>821</v>
      </c>
      <c r="D32" s="229">
        <v>2807800</v>
      </c>
      <c r="E32" s="229">
        <v>271574.99</v>
      </c>
      <c r="F32" s="228">
        <f t="shared" si="0"/>
        <v>2536225.01</v>
      </c>
    </row>
    <row r="33" spans="1:6" ht="67.5">
      <c r="A33" s="232" t="s">
        <v>820</v>
      </c>
      <c r="B33" s="231" t="s">
        <v>4</v>
      </c>
      <c r="C33" s="230" t="s">
        <v>819</v>
      </c>
      <c r="D33" s="229">
        <v>1100000</v>
      </c>
      <c r="E33" s="229">
        <v>102335.82</v>
      </c>
      <c r="F33" s="228">
        <f t="shared" si="0"/>
        <v>997664.1799999999</v>
      </c>
    </row>
    <row r="34" spans="1:6" ht="78.75">
      <c r="A34" s="233" t="s">
        <v>716</v>
      </c>
      <c r="B34" s="231" t="s">
        <v>4</v>
      </c>
      <c r="C34" s="230" t="s">
        <v>818</v>
      </c>
      <c r="D34" s="229">
        <v>25000</v>
      </c>
      <c r="E34" s="229">
        <v>2448.47</v>
      </c>
      <c r="F34" s="228">
        <f t="shared" si="0"/>
        <v>22551.53</v>
      </c>
    </row>
    <row r="35" spans="1:6" ht="67.5">
      <c r="A35" s="232" t="s">
        <v>817</v>
      </c>
      <c r="B35" s="231" t="s">
        <v>4</v>
      </c>
      <c r="C35" s="230" t="s">
        <v>816</v>
      </c>
      <c r="D35" s="229">
        <v>1682800</v>
      </c>
      <c r="E35" s="229">
        <v>178111.19</v>
      </c>
      <c r="F35" s="228">
        <f t="shared" si="0"/>
        <v>1504688.81</v>
      </c>
    </row>
    <row r="36" spans="1:6" ht="67.5">
      <c r="A36" s="232" t="s">
        <v>815</v>
      </c>
      <c r="B36" s="231" t="s">
        <v>4</v>
      </c>
      <c r="C36" s="230" t="s">
        <v>814</v>
      </c>
      <c r="D36" s="229" t="s">
        <v>737</v>
      </c>
      <c r="E36" s="229">
        <v>-11320.49</v>
      </c>
      <c r="F36" s="228" t="str">
        <f t="shared" si="0"/>
        <v>-</v>
      </c>
    </row>
    <row r="37" spans="1:6" ht="12.75">
      <c r="A37" s="232" t="s">
        <v>813</v>
      </c>
      <c r="B37" s="231" t="s">
        <v>4</v>
      </c>
      <c r="C37" s="230" t="s">
        <v>812</v>
      </c>
      <c r="D37" s="229">
        <v>14291200</v>
      </c>
      <c r="E37" s="229">
        <v>2615830.63</v>
      </c>
      <c r="F37" s="228">
        <f t="shared" si="0"/>
        <v>11675369.370000001</v>
      </c>
    </row>
    <row r="38" spans="1:6" ht="12.75">
      <c r="A38" s="232" t="s">
        <v>478</v>
      </c>
      <c r="B38" s="231" t="s">
        <v>4</v>
      </c>
      <c r="C38" s="230" t="s">
        <v>811</v>
      </c>
      <c r="D38" s="229">
        <v>3200200</v>
      </c>
      <c r="E38" s="229">
        <v>252373.68</v>
      </c>
      <c r="F38" s="228">
        <f t="shared" si="0"/>
        <v>2947826.32</v>
      </c>
    </row>
    <row r="39" spans="1:6" ht="33.75">
      <c r="A39" s="232" t="s">
        <v>810</v>
      </c>
      <c r="B39" s="231" t="s">
        <v>4</v>
      </c>
      <c r="C39" s="230" t="s">
        <v>809</v>
      </c>
      <c r="D39" s="229">
        <v>3200200</v>
      </c>
      <c r="E39" s="229">
        <v>252373.68</v>
      </c>
      <c r="F39" s="228">
        <f t="shared" si="0"/>
        <v>2947826.32</v>
      </c>
    </row>
    <row r="40" spans="1:6" ht="67.5">
      <c r="A40" s="232" t="s">
        <v>808</v>
      </c>
      <c r="B40" s="231" t="s">
        <v>4</v>
      </c>
      <c r="C40" s="230" t="s">
        <v>807</v>
      </c>
      <c r="D40" s="229" t="s">
        <v>737</v>
      </c>
      <c r="E40" s="229">
        <v>249660.87</v>
      </c>
      <c r="F40" s="228" t="str">
        <f t="shared" si="0"/>
        <v>-</v>
      </c>
    </row>
    <row r="41" spans="1:6" ht="45">
      <c r="A41" s="232" t="s">
        <v>806</v>
      </c>
      <c r="B41" s="231" t="s">
        <v>4</v>
      </c>
      <c r="C41" s="230" t="s">
        <v>805</v>
      </c>
      <c r="D41" s="229" t="s">
        <v>737</v>
      </c>
      <c r="E41" s="229">
        <v>2393.71</v>
      </c>
      <c r="F41" s="228" t="str">
        <f t="shared" si="0"/>
        <v>-</v>
      </c>
    </row>
    <row r="42" spans="1:6" ht="45">
      <c r="A42" s="232" t="s">
        <v>804</v>
      </c>
      <c r="B42" s="231" t="s">
        <v>4</v>
      </c>
      <c r="C42" s="230" t="s">
        <v>803</v>
      </c>
      <c r="D42" s="229" t="s">
        <v>737</v>
      </c>
      <c r="E42" s="229">
        <v>319.1</v>
      </c>
      <c r="F42" s="228" t="str">
        <f t="shared" si="0"/>
        <v>-</v>
      </c>
    </row>
    <row r="43" spans="1:6" ht="12.75">
      <c r="A43" s="232" t="s">
        <v>32</v>
      </c>
      <c r="B43" s="231" t="s">
        <v>4</v>
      </c>
      <c r="C43" s="230" t="s">
        <v>802</v>
      </c>
      <c r="D43" s="229">
        <v>2607000</v>
      </c>
      <c r="E43" s="229">
        <v>180416.07</v>
      </c>
      <c r="F43" s="228">
        <f t="shared" si="0"/>
        <v>2426583.93</v>
      </c>
    </row>
    <row r="44" spans="1:6" ht="12.75">
      <c r="A44" s="232" t="s">
        <v>801</v>
      </c>
      <c r="B44" s="231" t="s">
        <v>4</v>
      </c>
      <c r="C44" s="230" t="s">
        <v>800</v>
      </c>
      <c r="D44" s="229">
        <v>47000</v>
      </c>
      <c r="E44" s="229">
        <v>135</v>
      </c>
      <c r="F44" s="228">
        <f t="shared" si="0"/>
        <v>46865</v>
      </c>
    </row>
    <row r="45" spans="1:6" ht="45">
      <c r="A45" s="232" t="s">
        <v>983</v>
      </c>
      <c r="B45" s="231" t="s">
        <v>4</v>
      </c>
      <c r="C45" s="230" t="s">
        <v>982</v>
      </c>
      <c r="D45" s="229" t="s">
        <v>737</v>
      </c>
      <c r="E45" s="229">
        <v>135</v>
      </c>
      <c r="F45" s="228" t="str">
        <f t="shared" si="0"/>
        <v>-</v>
      </c>
    </row>
    <row r="46" spans="1:6" ht="12.75">
      <c r="A46" s="232" t="s">
        <v>799</v>
      </c>
      <c r="B46" s="231" t="s">
        <v>4</v>
      </c>
      <c r="C46" s="230" t="s">
        <v>798</v>
      </c>
      <c r="D46" s="229">
        <v>2560000</v>
      </c>
      <c r="E46" s="229">
        <v>180281.07</v>
      </c>
      <c r="F46" s="228">
        <f t="shared" si="0"/>
        <v>2379718.93</v>
      </c>
    </row>
    <row r="47" spans="1:6" ht="45">
      <c r="A47" s="232" t="s">
        <v>797</v>
      </c>
      <c r="B47" s="231" t="s">
        <v>4</v>
      </c>
      <c r="C47" s="230" t="s">
        <v>796</v>
      </c>
      <c r="D47" s="229" t="s">
        <v>737</v>
      </c>
      <c r="E47" s="229">
        <v>176675.41</v>
      </c>
      <c r="F47" s="228" t="str">
        <f t="shared" si="0"/>
        <v>-</v>
      </c>
    </row>
    <row r="48" spans="1:6" ht="22.5">
      <c r="A48" s="232" t="s">
        <v>795</v>
      </c>
      <c r="B48" s="231" t="s">
        <v>4</v>
      </c>
      <c r="C48" s="230" t="s">
        <v>794</v>
      </c>
      <c r="D48" s="229" t="s">
        <v>737</v>
      </c>
      <c r="E48" s="229">
        <v>3293.31</v>
      </c>
      <c r="F48" s="228" t="str">
        <f t="shared" si="0"/>
        <v>-</v>
      </c>
    </row>
    <row r="49" spans="1:6" ht="22.5">
      <c r="A49" s="232" t="s">
        <v>793</v>
      </c>
      <c r="B49" s="231" t="s">
        <v>4</v>
      </c>
      <c r="C49" s="230" t="s">
        <v>792</v>
      </c>
      <c r="D49" s="229" t="s">
        <v>737</v>
      </c>
      <c r="E49" s="229">
        <v>312.35</v>
      </c>
      <c r="F49" s="228" t="str">
        <f t="shared" si="0"/>
        <v>-</v>
      </c>
    </row>
    <row r="50" spans="1:6" ht="12.75">
      <c r="A50" s="232" t="s">
        <v>507</v>
      </c>
      <c r="B50" s="231" t="s">
        <v>4</v>
      </c>
      <c r="C50" s="230" t="s">
        <v>791</v>
      </c>
      <c r="D50" s="229">
        <v>8484000</v>
      </c>
      <c r="E50" s="229">
        <v>2183040.88</v>
      </c>
      <c r="F50" s="228">
        <f t="shared" si="0"/>
        <v>6300959.12</v>
      </c>
    </row>
    <row r="51" spans="1:6" ht="12.75">
      <c r="A51" s="232" t="s">
        <v>790</v>
      </c>
      <c r="B51" s="231" t="s">
        <v>4</v>
      </c>
      <c r="C51" s="230" t="s">
        <v>789</v>
      </c>
      <c r="D51" s="229">
        <v>7448800</v>
      </c>
      <c r="E51" s="229">
        <v>2014217.86</v>
      </c>
      <c r="F51" s="228">
        <f t="shared" si="0"/>
        <v>5434582.14</v>
      </c>
    </row>
    <row r="52" spans="1:6" ht="33.75">
      <c r="A52" s="232" t="s">
        <v>788</v>
      </c>
      <c r="B52" s="231" t="s">
        <v>4</v>
      </c>
      <c r="C52" s="230" t="s">
        <v>787</v>
      </c>
      <c r="D52" s="229">
        <v>7448800</v>
      </c>
      <c r="E52" s="229">
        <v>2014217.86</v>
      </c>
      <c r="F52" s="228">
        <f t="shared" si="0"/>
        <v>5434582.14</v>
      </c>
    </row>
    <row r="53" spans="1:6" ht="12.75">
      <c r="A53" s="232" t="s">
        <v>786</v>
      </c>
      <c r="B53" s="231" t="s">
        <v>4</v>
      </c>
      <c r="C53" s="230" t="s">
        <v>785</v>
      </c>
      <c r="D53" s="229">
        <v>1035200</v>
      </c>
      <c r="E53" s="229">
        <v>168823.02</v>
      </c>
      <c r="F53" s="228">
        <f aca="true" t="shared" si="1" ref="F53:F84">IF(OR(D53="-",E53=D53),"-",D53-IF(E53="-",0,E53))</f>
        <v>866376.98</v>
      </c>
    </row>
    <row r="54" spans="1:6" ht="33.75">
      <c r="A54" s="232" t="s">
        <v>784</v>
      </c>
      <c r="B54" s="231" t="s">
        <v>4</v>
      </c>
      <c r="C54" s="230" t="s">
        <v>783</v>
      </c>
      <c r="D54" s="229">
        <v>1035200</v>
      </c>
      <c r="E54" s="229">
        <v>168823.02</v>
      </c>
      <c r="F54" s="228">
        <f t="shared" si="1"/>
        <v>866376.98</v>
      </c>
    </row>
    <row r="55" spans="1:6" ht="12.75">
      <c r="A55" s="232" t="s">
        <v>782</v>
      </c>
      <c r="B55" s="231" t="s">
        <v>4</v>
      </c>
      <c r="C55" s="230" t="s">
        <v>781</v>
      </c>
      <c r="D55" s="229">
        <v>4000</v>
      </c>
      <c r="E55" s="229">
        <v>850</v>
      </c>
      <c r="F55" s="228">
        <f t="shared" si="1"/>
        <v>3150</v>
      </c>
    </row>
    <row r="56" spans="1:6" ht="45">
      <c r="A56" s="232" t="s">
        <v>780</v>
      </c>
      <c r="B56" s="231" t="s">
        <v>4</v>
      </c>
      <c r="C56" s="230" t="s">
        <v>779</v>
      </c>
      <c r="D56" s="229">
        <v>4000</v>
      </c>
      <c r="E56" s="229">
        <v>850</v>
      </c>
      <c r="F56" s="228">
        <f t="shared" si="1"/>
        <v>3150</v>
      </c>
    </row>
    <row r="57" spans="1:6" ht="67.5">
      <c r="A57" s="232" t="s">
        <v>778</v>
      </c>
      <c r="B57" s="231" t="s">
        <v>4</v>
      </c>
      <c r="C57" s="230" t="s">
        <v>777</v>
      </c>
      <c r="D57" s="229">
        <v>4000</v>
      </c>
      <c r="E57" s="229">
        <v>850</v>
      </c>
      <c r="F57" s="228">
        <f t="shared" si="1"/>
        <v>3150</v>
      </c>
    </row>
    <row r="58" spans="1:6" ht="22.5">
      <c r="A58" s="232" t="s">
        <v>776</v>
      </c>
      <c r="B58" s="231" t="s">
        <v>4</v>
      </c>
      <c r="C58" s="230" t="s">
        <v>775</v>
      </c>
      <c r="D58" s="229">
        <v>2132000</v>
      </c>
      <c r="E58" s="229">
        <v>7080.78</v>
      </c>
      <c r="F58" s="228">
        <f t="shared" si="1"/>
        <v>2124919.22</v>
      </c>
    </row>
    <row r="59" spans="1:6" ht="78.75">
      <c r="A59" s="233" t="s">
        <v>774</v>
      </c>
      <c r="B59" s="231" t="s">
        <v>4</v>
      </c>
      <c r="C59" s="230" t="s">
        <v>773</v>
      </c>
      <c r="D59" s="229">
        <v>2132000</v>
      </c>
      <c r="E59" s="229">
        <v>7080.78</v>
      </c>
      <c r="F59" s="228">
        <f t="shared" si="1"/>
        <v>2124919.22</v>
      </c>
    </row>
    <row r="60" spans="1:6" ht="56.25">
      <c r="A60" s="232" t="s">
        <v>772</v>
      </c>
      <c r="B60" s="231" t="s">
        <v>4</v>
      </c>
      <c r="C60" s="230" t="s">
        <v>771</v>
      </c>
      <c r="D60" s="229">
        <v>2050000</v>
      </c>
      <c r="E60" s="229" t="s">
        <v>737</v>
      </c>
      <c r="F60" s="228">
        <f t="shared" si="1"/>
        <v>2050000</v>
      </c>
    </row>
    <row r="61" spans="1:6" ht="67.5">
      <c r="A61" s="233" t="s">
        <v>770</v>
      </c>
      <c r="B61" s="231" t="s">
        <v>4</v>
      </c>
      <c r="C61" s="230" t="s">
        <v>769</v>
      </c>
      <c r="D61" s="229">
        <v>2050000</v>
      </c>
      <c r="E61" s="229" t="s">
        <v>737</v>
      </c>
      <c r="F61" s="228">
        <f t="shared" si="1"/>
        <v>2050000</v>
      </c>
    </row>
    <row r="62" spans="1:6" ht="33.75">
      <c r="A62" s="232" t="s">
        <v>768</v>
      </c>
      <c r="B62" s="231" t="s">
        <v>4</v>
      </c>
      <c r="C62" s="230" t="s">
        <v>767</v>
      </c>
      <c r="D62" s="229">
        <v>82000</v>
      </c>
      <c r="E62" s="229">
        <v>7080.78</v>
      </c>
      <c r="F62" s="228">
        <f t="shared" si="1"/>
        <v>74919.22</v>
      </c>
    </row>
    <row r="63" spans="1:6" ht="33.75">
      <c r="A63" s="232" t="s">
        <v>766</v>
      </c>
      <c r="B63" s="231" t="s">
        <v>4</v>
      </c>
      <c r="C63" s="230" t="s">
        <v>765</v>
      </c>
      <c r="D63" s="229">
        <v>82000</v>
      </c>
      <c r="E63" s="229">
        <v>7080.78</v>
      </c>
      <c r="F63" s="228">
        <f t="shared" si="1"/>
        <v>74919.22</v>
      </c>
    </row>
    <row r="64" spans="1:6" ht="22.5">
      <c r="A64" s="232" t="s">
        <v>764</v>
      </c>
      <c r="B64" s="231" t="s">
        <v>4</v>
      </c>
      <c r="C64" s="230" t="s">
        <v>763</v>
      </c>
      <c r="D64" s="229">
        <v>850000</v>
      </c>
      <c r="E64" s="229">
        <v>23195.49</v>
      </c>
      <c r="F64" s="228">
        <f t="shared" si="1"/>
        <v>826804.51</v>
      </c>
    </row>
    <row r="65" spans="1:6" ht="67.5">
      <c r="A65" s="233" t="s">
        <v>714</v>
      </c>
      <c r="B65" s="231" t="s">
        <v>4</v>
      </c>
      <c r="C65" s="230" t="s">
        <v>981</v>
      </c>
      <c r="D65" s="229" t="s">
        <v>737</v>
      </c>
      <c r="E65" s="229">
        <v>23195.49</v>
      </c>
      <c r="F65" s="228" t="str">
        <f t="shared" si="1"/>
        <v>-</v>
      </c>
    </row>
    <row r="66" spans="1:6" ht="78.75">
      <c r="A66" s="233" t="s">
        <v>980</v>
      </c>
      <c r="B66" s="231" t="s">
        <v>4</v>
      </c>
      <c r="C66" s="230" t="s">
        <v>979</v>
      </c>
      <c r="D66" s="229" t="s">
        <v>737</v>
      </c>
      <c r="E66" s="229">
        <v>23195.49</v>
      </c>
      <c r="F66" s="228" t="str">
        <f t="shared" si="1"/>
        <v>-</v>
      </c>
    </row>
    <row r="67" spans="1:6" ht="78.75">
      <c r="A67" s="233" t="s">
        <v>978</v>
      </c>
      <c r="B67" s="231" t="s">
        <v>4</v>
      </c>
      <c r="C67" s="230" t="s">
        <v>977</v>
      </c>
      <c r="D67" s="229" t="s">
        <v>737</v>
      </c>
      <c r="E67" s="229">
        <v>23195.49</v>
      </c>
      <c r="F67" s="228" t="str">
        <f t="shared" si="1"/>
        <v>-</v>
      </c>
    </row>
    <row r="68" spans="1:6" ht="22.5">
      <c r="A68" s="232" t="s">
        <v>715</v>
      </c>
      <c r="B68" s="231" t="s">
        <v>4</v>
      </c>
      <c r="C68" s="230" t="s">
        <v>762</v>
      </c>
      <c r="D68" s="229">
        <v>850000</v>
      </c>
      <c r="E68" s="229" t="s">
        <v>737</v>
      </c>
      <c r="F68" s="228">
        <f t="shared" si="1"/>
        <v>850000</v>
      </c>
    </row>
    <row r="69" spans="1:6" ht="33.75">
      <c r="A69" s="232" t="s">
        <v>761</v>
      </c>
      <c r="B69" s="231" t="s">
        <v>4</v>
      </c>
      <c r="C69" s="230" t="s">
        <v>760</v>
      </c>
      <c r="D69" s="229">
        <v>850000</v>
      </c>
      <c r="E69" s="229" t="s">
        <v>737</v>
      </c>
      <c r="F69" s="228">
        <f t="shared" si="1"/>
        <v>850000</v>
      </c>
    </row>
    <row r="70" spans="1:6" ht="45">
      <c r="A70" s="232" t="s">
        <v>759</v>
      </c>
      <c r="B70" s="231" t="s">
        <v>4</v>
      </c>
      <c r="C70" s="230" t="s">
        <v>758</v>
      </c>
      <c r="D70" s="229">
        <v>850000</v>
      </c>
      <c r="E70" s="229" t="s">
        <v>737</v>
      </c>
      <c r="F70" s="228">
        <f t="shared" si="1"/>
        <v>850000</v>
      </c>
    </row>
    <row r="71" spans="1:6" ht="12.75">
      <c r="A71" s="232" t="s">
        <v>29</v>
      </c>
      <c r="B71" s="231" t="s">
        <v>4</v>
      </c>
      <c r="C71" s="230" t="s">
        <v>757</v>
      </c>
      <c r="D71" s="229">
        <v>19000</v>
      </c>
      <c r="E71" s="229" t="s">
        <v>737</v>
      </c>
      <c r="F71" s="228">
        <f t="shared" si="1"/>
        <v>19000</v>
      </c>
    </row>
    <row r="72" spans="1:6" ht="12.75">
      <c r="A72" s="232" t="s">
        <v>29</v>
      </c>
      <c r="B72" s="231" t="s">
        <v>4</v>
      </c>
      <c r="C72" s="230" t="s">
        <v>756</v>
      </c>
      <c r="D72" s="229">
        <v>19000</v>
      </c>
      <c r="E72" s="229" t="s">
        <v>737</v>
      </c>
      <c r="F72" s="228">
        <f t="shared" si="1"/>
        <v>19000</v>
      </c>
    </row>
    <row r="73" spans="1:6" ht="22.5">
      <c r="A73" s="232" t="s">
        <v>755</v>
      </c>
      <c r="B73" s="231" t="s">
        <v>4</v>
      </c>
      <c r="C73" s="230" t="s">
        <v>754</v>
      </c>
      <c r="D73" s="229">
        <v>19000</v>
      </c>
      <c r="E73" s="229" t="s">
        <v>737</v>
      </c>
      <c r="F73" s="228">
        <f t="shared" si="1"/>
        <v>19000</v>
      </c>
    </row>
    <row r="74" spans="1:6" ht="12.75">
      <c r="A74" s="232" t="s">
        <v>753</v>
      </c>
      <c r="B74" s="231" t="s">
        <v>4</v>
      </c>
      <c r="C74" s="230" t="s">
        <v>752</v>
      </c>
      <c r="D74" s="229">
        <v>8057880</v>
      </c>
      <c r="E74" s="229">
        <v>56810</v>
      </c>
      <c r="F74" s="228">
        <f t="shared" si="1"/>
        <v>8001070</v>
      </c>
    </row>
    <row r="75" spans="1:6" ht="22.5">
      <c r="A75" s="232" t="s">
        <v>483</v>
      </c>
      <c r="B75" s="231" t="s">
        <v>4</v>
      </c>
      <c r="C75" s="230" t="s">
        <v>751</v>
      </c>
      <c r="D75" s="229">
        <v>8057880</v>
      </c>
      <c r="E75" s="229">
        <v>56810</v>
      </c>
      <c r="F75" s="228">
        <f t="shared" si="1"/>
        <v>8001070</v>
      </c>
    </row>
    <row r="76" spans="1:6" ht="22.5">
      <c r="A76" s="232" t="s">
        <v>750</v>
      </c>
      <c r="B76" s="231" t="s">
        <v>4</v>
      </c>
      <c r="C76" s="230" t="s">
        <v>749</v>
      </c>
      <c r="D76" s="229">
        <v>5835300</v>
      </c>
      <c r="E76" s="229" t="s">
        <v>737</v>
      </c>
      <c r="F76" s="228">
        <f t="shared" si="1"/>
        <v>5835300</v>
      </c>
    </row>
    <row r="77" spans="1:6" ht="12.75">
      <c r="A77" s="232" t="s">
        <v>485</v>
      </c>
      <c r="B77" s="231" t="s">
        <v>4</v>
      </c>
      <c r="C77" s="230" t="s">
        <v>748</v>
      </c>
      <c r="D77" s="229">
        <v>5835300</v>
      </c>
      <c r="E77" s="229" t="s">
        <v>737</v>
      </c>
      <c r="F77" s="228">
        <f t="shared" si="1"/>
        <v>5835300</v>
      </c>
    </row>
    <row r="78" spans="1:6" ht="22.5">
      <c r="A78" s="232" t="s">
        <v>747</v>
      </c>
      <c r="B78" s="231" t="s">
        <v>4</v>
      </c>
      <c r="C78" s="230" t="s">
        <v>746</v>
      </c>
      <c r="D78" s="229">
        <v>5835300</v>
      </c>
      <c r="E78" s="229" t="s">
        <v>737</v>
      </c>
      <c r="F78" s="228">
        <f t="shared" si="1"/>
        <v>5835300</v>
      </c>
    </row>
    <row r="79" spans="1:6" ht="22.5">
      <c r="A79" s="232" t="s">
        <v>492</v>
      </c>
      <c r="B79" s="231" t="s">
        <v>4</v>
      </c>
      <c r="C79" s="230" t="s">
        <v>745</v>
      </c>
      <c r="D79" s="229">
        <v>201280</v>
      </c>
      <c r="E79" s="229">
        <v>56810</v>
      </c>
      <c r="F79" s="228">
        <f t="shared" si="1"/>
        <v>144470</v>
      </c>
    </row>
    <row r="80" spans="1:6" ht="33.75">
      <c r="A80" s="232" t="s">
        <v>488</v>
      </c>
      <c r="B80" s="231" t="s">
        <v>4</v>
      </c>
      <c r="C80" s="230" t="s">
        <v>744</v>
      </c>
      <c r="D80" s="229">
        <v>200280</v>
      </c>
      <c r="E80" s="229">
        <v>56810</v>
      </c>
      <c r="F80" s="228">
        <f t="shared" si="1"/>
        <v>143470</v>
      </c>
    </row>
    <row r="81" spans="1:6" ht="33.75">
      <c r="A81" s="232" t="s">
        <v>743</v>
      </c>
      <c r="B81" s="231" t="s">
        <v>4</v>
      </c>
      <c r="C81" s="230" t="s">
        <v>742</v>
      </c>
      <c r="D81" s="229">
        <v>200280</v>
      </c>
      <c r="E81" s="229">
        <v>56810</v>
      </c>
      <c r="F81" s="228">
        <f t="shared" si="1"/>
        <v>143470</v>
      </c>
    </row>
    <row r="82" spans="1:6" ht="33.75">
      <c r="A82" s="232" t="s">
        <v>741</v>
      </c>
      <c r="B82" s="231" t="s">
        <v>4</v>
      </c>
      <c r="C82" s="230" t="s">
        <v>740</v>
      </c>
      <c r="D82" s="229">
        <v>1000</v>
      </c>
      <c r="E82" s="229" t="s">
        <v>737</v>
      </c>
      <c r="F82" s="228">
        <f t="shared" si="1"/>
        <v>1000</v>
      </c>
    </row>
    <row r="83" spans="1:6" ht="33.75">
      <c r="A83" s="232" t="s">
        <v>739</v>
      </c>
      <c r="B83" s="231" t="s">
        <v>4</v>
      </c>
      <c r="C83" s="230" t="s">
        <v>738</v>
      </c>
      <c r="D83" s="229">
        <v>1000</v>
      </c>
      <c r="E83" s="229" t="s">
        <v>737</v>
      </c>
      <c r="F83" s="228">
        <f t="shared" si="1"/>
        <v>1000</v>
      </c>
    </row>
    <row r="84" spans="1:6" ht="12.75">
      <c r="A84" s="232" t="s">
        <v>458</v>
      </c>
      <c r="B84" s="231" t="s">
        <v>4</v>
      </c>
      <c r="C84" s="230" t="s">
        <v>976</v>
      </c>
      <c r="D84" s="229">
        <v>2021300</v>
      </c>
      <c r="E84" s="229" t="s">
        <v>737</v>
      </c>
      <c r="F84" s="228">
        <f t="shared" si="1"/>
        <v>2021300</v>
      </c>
    </row>
    <row r="85" spans="1:6" ht="22.5">
      <c r="A85" s="232" t="s">
        <v>975</v>
      </c>
      <c r="B85" s="231" t="s">
        <v>4</v>
      </c>
      <c r="C85" s="230" t="s">
        <v>974</v>
      </c>
      <c r="D85" s="229">
        <v>2021300</v>
      </c>
      <c r="E85" s="229" t="s">
        <v>737</v>
      </c>
      <c r="F85" s="228">
        <f>IF(OR(D85="-",E85=D85),"-",D85-IF(E85="-",0,E85))</f>
        <v>2021300</v>
      </c>
    </row>
    <row r="86" spans="1:6" ht="23.25" thickBot="1">
      <c r="A86" s="232" t="s">
        <v>973</v>
      </c>
      <c r="B86" s="231" t="s">
        <v>4</v>
      </c>
      <c r="C86" s="230" t="s">
        <v>972</v>
      </c>
      <c r="D86" s="229">
        <v>2021300</v>
      </c>
      <c r="E86" s="229" t="s">
        <v>737</v>
      </c>
      <c r="F86" s="228">
        <f>IF(OR(D86="-",E86=D86),"-",D86-IF(E86="-",0,E86))</f>
        <v>2021300</v>
      </c>
    </row>
    <row r="87" spans="1:6" ht="12.75" customHeight="1">
      <c r="A87" s="227"/>
      <c r="B87" s="226"/>
      <c r="C87" s="226"/>
      <c r="D87" s="225"/>
      <c r="E87" s="225"/>
      <c r="F87" s="225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4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4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3.75390625" style="82" customWidth="1"/>
    <col min="2" max="2" width="44.75390625" style="82" customWidth="1"/>
    <col min="3" max="3" width="7.00390625" style="82" customWidth="1"/>
    <col min="4" max="5" width="4.625" style="82" customWidth="1"/>
    <col min="6" max="6" width="4.875" style="82" customWidth="1"/>
    <col min="7" max="7" width="8.875" style="82" customWidth="1"/>
    <col min="8" max="8" width="5.25390625" style="82" customWidth="1"/>
    <col min="9" max="9" width="6.125" style="82" customWidth="1"/>
    <col min="10" max="10" width="13.625" style="82" customWidth="1"/>
    <col min="11" max="11" width="12.375" style="82" customWidth="1"/>
    <col min="12" max="12" width="13.375" style="82" customWidth="1"/>
    <col min="13" max="15" width="9.125" style="82" customWidth="1"/>
    <col min="16" max="16" width="10.00390625" style="82" bestFit="1" customWidth="1"/>
    <col min="17" max="17" width="9.75390625" style="82" customWidth="1"/>
    <col min="18" max="16384" width="9.125" style="82" customWidth="1"/>
  </cols>
  <sheetData>
    <row r="1" spans="1:10" ht="9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</row>
    <row r="2" spans="1:12" ht="19.5" customHeight="1">
      <c r="A2" s="608" t="s">
        <v>47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</row>
    <row r="3" spans="1:10" ht="12.75">
      <c r="A3" s="124"/>
      <c r="B3" s="124"/>
      <c r="C3" s="124"/>
      <c r="D3" s="124"/>
      <c r="E3" s="124"/>
      <c r="F3" s="124"/>
      <c r="G3" s="124"/>
      <c r="H3" s="613"/>
      <c r="I3" s="613"/>
      <c r="J3" s="613"/>
    </row>
    <row r="4" spans="1:12" ht="12.75" customHeight="1">
      <c r="A4" s="614" t="s">
        <v>254</v>
      </c>
      <c r="B4" s="616" t="s">
        <v>253</v>
      </c>
      <c r="C4" s="619" t="s">
        <v>637</v>
      </c>
      <c r="D4" s="621" t="s">
        <v>636</v>
      </c>
      <c r="E4" s="622"/>
      <c r="F4" s="622"/>
      <c r="G4" s="622"/>
      <c r="H4" s="622"/>
      <c r="I4" s="623"/>
      <c r="J4" s="617" t="s">
        <v>48</v>
      </c>
      <c r="K4" s="627" t="s">
        <v>2</v>
      </c>
      <c r="L4" s="612" t="s">
        <v>3</v>
      </c>
    </row>
    <row r="5" spans="1:16" ht="28.5" customHeight="1">
      <c r="A5" s="615"/>
      <c r="B5" s="616"/>
      <c r="C5" s="620"/>
      <c r="D5" s="624"/>
      <c r="E5" s="625"/>
      <c r="F5" s="625"/>
      <c r="G5" s="625"/>
      <c r="H5" s="625"/>
      <c r="I5" s="626"/>
      <c r="J5" s="618"/>
      <c r="K5" s="627"/>
      <c r="L5" s="612"/>
      <c r="O5" s="82" t="s">
        <v>668</v>
      </c>
      <c r="P5" s="191">
        <f>K43+K63+K106+K113+K120+K166+K174+K185+K199+K209+K219+K241+K250+K303+K394</f>
        <v>142978</v>
      </c>
    </row>
    <row r="6" spans="1:16" ht="22.5" customHeight="1">
      <c r="A6" s="123"/>
      <c r="B6" s="122" t="s">
        <v>635</v>
      </c>
      <c r="C6" s="121">
        <v>200</v>
      </c>
      <c r="D6" s="609"/>
      <c r="E6" s="610"/>
      <c r="F6" s="610"/>
      <c r="G6" s="610"/>
      <c r="H6" s="610"/>
      <c r="I6" s="611"/>
      <c r="J6" s="120">
        <f>J7+J405</f>
        <v>33145780</v>
      </c>
      <c r="K6" s="120">
        <f>K7+K405</f>
        <v>3120296.44</v>
      </c>
      <c r="L6" s="120">
        <f>L7+L405</f>
        <v>30025483.560000002</v>
      </c>
      <c r="M6" s="196">
        <f>K6/J6*100</f>
        <v>9.413857329651014</v>
      </c>
      <c r="O6" s="82" t="s">
        <v>669</v>
      </c>
      <c r="P6" s="191">
        <f>K53+K96+K129+K229</f>
        <v>0</v>
      </c>
    </row>
    <row r="7" spans="1:17" ht="25.5" customHeight="1">
      <c r="A7" s="102" t="s">
        <v>49</v>
      </c>
      <c r="B7" s="106" t="s">
        <v>856</v>
      </c>
      <c r="C7" s="106"/>
      <c r="D7" s="102" t="s">
        <v>638</v>
      </c>
      <c r="E7" s="102" t="s">
        <v>569</v>
      </c>
      <c r="F7" s="102" t="s">
        <v>569</v>
      </c>
      <c r="G7" s="107" t="s">
        <v>553</v>
      </c>
      <c r="H7" s="102" t="s">
        <v>531</v>
      </c>
      <c r="I7" s="102" t="s">
        <v>531</v>
      </c>
      <c r="J7" s="104">
        <f>J8+J143+J156+J188+J220+J313+J325+J354+J375+J395</f>
        <v>32139080</v>
      </c>
      <c r="K7" s="104">
        <f>K8+K143+K156+K188+K220+K313+K325+K354+K375</f>
        <v>3022885.61</v>
      </c>
      <c r="L7" s="120">
        <f aca="true" t="shared" si="0" ref="L7:L27">J7-K7</f>
        <v>29116194.39</v>
      </c>
      <c r="M7" s="196">
        <f aca="true" t="shared" si="1" ref="M7:M65">K7/J7*100</f>
        <v>9.405638275893399</v>
      </c>
      <c r="O7" s="82" t="s">
        <v>966</v>
      </c>
      <c r="P7" s="191">
        <f>J55+J176+J187+J305+J312</f>
        <v>714500</v>
      </c>
      <c r="Q7" s="191">
        <f>K55+K176+K187+K305+K312</f>
        <v>0</v>
      </c>
    </row>
    <row r="8" spans="1:17" ht="12.75">
      <c r="A8" s="102"/>
      <c r="B8" s="106" t="s">
        <v>51</v>
      </c>
      <c r="C8" s="106"/>
      <c r="D8" s="102" t="s">
        <v>638</v>
      </c>
      <c r="E8" s="102" t="s">
        <v>546</v>
      </c>
      <c r="F8" s="102" t="s">
        <v>569</v>
      </c>
      <c r="G8" s="107" t="s">
        <v>553</v>
      </c>
      <c r="H8" s="102" t="s">
        <v>531</v>
      </c>
      <c r="I8" s="102" t="s">
        <v>531</v>
      </c>
      <c r="J8" s="104">
        <f>J9+J78+J88+J97</f>
        <v>7049197</v>
      </c>
      <c r="K8" s="104">
        <f>K9+K78+K88+K97</f>
        <v>512447.02999999997</v>
      </c>
      <c r="L8" s="104">
        <f>L9+L78+L88+L97</f>
        <v>6536749.97</v>
      </c>
      <c r="M8" s="196">
        <f t="shared" si="1"/>
        <v>7.269580208923086</v>
      </c>
      <c r="O8" s="82" t="s">
        <v>967</v>
      </c>
      <c r="P8" s="82" t="s">
        <v>970</v>
      </c>
      <c r="Q8" s="82" t="s">
        <v>971</v>
      </c>
    </row>
    <row r="9" spans="1:13" ht="50.25" customHeight="1">
      <c r="A9" s="102"/>
      <c r="B9" s="106" t="s">
        <v>634</v>
      </c>
      <c r="C9" s="106"/>
      <c r="D9" s="102" t="s">
        <v>638</v>
      </c>
      <c r="E9" s="102" t="s">
        <v>546</v>
      </c>
      <c r="F9" s="102" t="s">
        <v>606</v>
      </c>
      <c r="G9" s="107" t="s">
        <v>553</v>
      </c>
      <c r="H9" s="102" t="s">
        <v>531</v>
      </c>
      <c r="I9" s="102" t="s">
        <v>531</v>
      </c>
      <c r="J9" s="104">
        <f aca="true" t="shared" si="2" ref="J9:L10">J10</f>
        <v>5085997</v>
      </c>
      <c r="K9" s="104">
        <f t="shared" si="2"/>
        <v>407069.02999999997</v>
      </c>
      <c r="L9" s="104">
        <f t="shared" si="2"/>
        <v>4678927.97</v>
      </c>
      <c r="M9" s="196">
        <f t="shared" si="1"/>
        <v>8.003721394251706</v>
      </c>
    </row>
    <row r="10" spans="1:13" ht="24">
      <c r="A10" s="102"/>
      <c r="B10" s="106" t="s">
        <v>906</v>
      </c>
      <c r="C10" s="106"/>
      <c r="D10" s="102" t="s">
        <v>638</v>
      </c>
      <c r="E10" s="102" t="s">
        <v>546</v>
      </c>
      <c r="F10" s="102" t="s">
        <v>606</v>
      </c>
      <c r="G10" s="102" t="s">
        <v>857</v>
      </c>
      <c r="H10" s="102" t="s">
        <v>531</v>
      </c>
      <c r="I10" s="102" t="s">
        <v>531</v>
      </c>
      <c r="J10" s="104">
        <f t="shared" si="2"/>
        <v>5085997</v>
      </c>
      <c r="K10" s="104">
        <f t="shared" si="2"/>
        <v>407069.02999999997</v>
      </c>
      <c r="L10" s="104">
        <f t="shared" si="2"/>
        <v>4678927.97</v>
      </c>
      <c r="M10" s="196">
        <f t="shared" si="1"/>
        <v>8.003721394251706</v>
      </c>
    </row>
    <row r="11" spans="1:13" ht="28.5" customHeight="1">
      <c r="A11" s="102"/>
      <c r="B11" s="105" t="s">
        <v>633</v>
      </c>
      <c r="C11" s="105"/>
      <c r="D11" s="102" t="s">
        <v>638</v>
      </c>
      <c r="E11" s="102" t="s">
        <v>546</v>
      </c>
      <c r="F11" s="102" t="s">
        <v>606</v>
      </c>
      <c r="G11" s="102" t="s">
        <v>858</v>
      </c>
      <c r="H11" s="102" t="s">
        <v>531</v>
      </c>
      <c r="I11" s="102" t="s">
        <v>531</v>
      </c>
      <c r="J11" s="104">
        <f>J12+J47+J64+J71</f>
        <v>5085997</v>
      </c>
      <c r="K11" s="104">
        <f>K12+K47+K64+K71</f>
        <v>407069.02999999997</v>
      </c>
      <c r="L11" s="104">
        <f>L12+L47+L64+L71</f>
        <v>4678927.97</v>
      </c>
      <c r="M11" s="196">
        <f t="shared" si="1"/>
        <v>8.003721394251706</v>
      </c>
    </row>
    <row r="12" spans="1:13" ht="48">
      <c r="A12" s="102"/>
      <c r="B12" s="105" t="s">
        <v>567</v>
      </c>
      <c r="C12" s="105"/>
      <c r="D12" s="102" t="s">
        <v>638</v>
      </c>
      <c r="E12" s="102" t="s">
        <v>546</v>
      </c>
      <c r="F12" s="102" t="s">
        <v>606</v>
      </c>
      <c r="G12" s="102" t="s">
        <v>859</v>
      </c>
      <c r="H12" s="102" t="s">
        <v>531</v>
      </c>
      <c r="I12" s="102" t="s">
        <v>531</v>
      </c>
      <c r="J12" s="104">
        <f>J13+J21</f>
        <v>4643200</v>
      </c>
      <c r="K12" s="120">
        <f>K13+K21</f>
        <v>407069.02999999997</v>
      </c>
      <c r="L12" s="120">
        <f t="shared" si="0"/>
        <v>4236130.97</v>
      </c>
      <c r="M12" s="196">
        <f t="shared" si="1"/>
        <v>8.766993237422467</v>
      </c>
    </row>
    <row r="13" spans="1:13" ht="12.75">
      <c r="A13" s="102"/>
      <c r="B13" s="105" t="s">
        <v>632</v>
      </c>
      <c r="C13" s="105"/>
      <c r="D13" s="102" t="s">
        <v>638</v>
      </c>
      <c r="E13" s="102" t="s">
        <v>546</v>
      </c>
      <c r="F13" s="102" t="s">
        <v>606</v>
      </c>
      <c r="G13" s="102" t="s">
        <v>860</v>
      </c>
      <c r="H13" s="102" t="s">
        <v>531</v>
      </c>
      <c r="I13" s="102" t="s">
        <v>531</v>
      </c>
      <c r="J13" s="104">
        <f aca="true" t="shared" si="3" ref="J13:K16">J14</f>
        <v>1008200</v>
      </c>
      <c r="K13" s="120">
        <f t="shared" si="3"/>
        <v>116705.98</v>
      </c>
      <c r="L13" s="120">
        <f t="shared" si="0"/>
        <v>891494.02</v>
      </c>
      <c r="M13" s="196">
        <f t="shared" si="1"/>
        <v>11.575677444951397</v>
      </c>
    </row>
    <row r="14" spans="1:13" ht="64.5" customHeight="1">
      <c r="A14" s="102"/>
      <c r="B14" s="106" t="s">
        <v>611</v>
      </c>
      <c r="C14" s="106"/>
      <c r="D14" s="102" t="s">
        <v>638</v>
      </c>
      <c r="E14" s="102" t="s">
        <v>546</v>
      </c>
      <c r="F14" s="102" t="s">
        <v>606</v>
      </c>
      <c r="G14" s="102" t="s">
        <v>860</v>
      </c>
      <c r="H14" s="102" t="s">
        <v>565</v>
      </c>
      <c r="I14" s="102" t="s">
        <v>531</v>
      </c>
      <c r="J14" s="104">
        <f t="shared" si="3"/>
        <v>1008200</v>
      </c>
      <c r="K14" s="120">
        <f t="shared" si="3"/>
        <v>116705.98</v>
      </c>
      <c r="L14" s="120">
        <f t="shared" si="0"/>
        <v>891494.02</v>
      </c>
      <c r="M14" s="196">
        <f t="shared" si="1"/>
        <v>11.575677444951397</v>
      </c>
    </row>
    <row r="15" spans="1:13" ht="24">
      <c r="A15" s="102"/>
      <c r="B15" s="101" t="s">
        <v>564</v>
      </c>
      <c r="C15" s="101"/>
      <c r="D15" s="99" t="s">
        <v>638</v>
      </c>
      <c r="E15" s="99" t="s">
        <v>546</v>
      </c>
      <c r="F15" s="99" t="s">
        <v>606</v>
      </c>
      <c r="G15" s="99" t="s">
        <v>860</v>
      </c>
      <c r="H15" s="99" t="s">
        <v>563</v>
      </c>
      <c r="I15" s="99" t="s">
        <v>531</v>
      </c>
      <c r="J15" s="98">
        <f t="shared" si="3"/>
        <v>1008200</v>
      </c>
      <c r="K15" s="189">
        <f t="shared" si="3"/>
        <v>116705.98</v>
      </c>
      <c r="L15" s="189">
        <f t="shared" si="0"/>
        <v>891494.02</v>
      </c>
      <c r="M15" s="196">
        <f t="shared" si="1"/>
        <v>11.575677444951397</v>
      </c>
    </row>
    <row r="16" spans="1:13" ht="36">
      <c r="A16" s="102"/>
      <c r="B16" s="101" t="s">
        <v>562</v>
      </c>
      <c r="C16" s="101"/>
      <c r="D16" s="99" t="s">
        <v>638</v>
      </c>
      <c r="E16" s="99" t="s">
        <v>546</v>
      </c>
      <c r="F16" s="99" t="s">
        <v>606</v>
      </c>
      <c r="G16" s="99" t="s">
        <v>860</v>
      </c>
      <c r="H16" s="99" t="s">
        <v>559</v>
      </c>
      <c r="I16" s="99" t="s">
        <v>531</v>
      </c>
      <c r="J16" s="98">
        <f t="shared" si="3"/>
        <v>1008200</v>
      </c>
      <c r="K16" s="189">
        <f t="shared" si="3"/>
        <v>116705.98</v>
      </c>
      <c r="L16" s="189">
        <f t="shared" si="0"/>
        <v>891494.02</v>
      </c>
      <c r="M16" s="196">
        <f t="shared" si="1"/>
        <v>11.575677444951397</v>
      </c>
    </row>
    <row r="17" spans="1:13" ht="12.75">
      <c r="A17" s="102"/>
      <c r="B17" s="101" t="s">
        <v>322</v>
      </c>
      <c r="C17" s="101"/>
      <c r="D17" s="99" t="s">
        <v>638</v>
      </c>
      <c r="E17" s="99" t="s">
        <v>546</v>
      </c>
      <c r="F17" s="99" t="s">
        <v>606</v>
      </c>
      <c r="G17" s="99" t="s">
        <v>860</v>
      </c>
      <c r="H17" s="99" t="s">
        <v>559</v>
      </c>
      <c r="I17" s="99" t="s">
        <v>549</v>
      </c>
      <c r="J17" s="98">
        <f>J18</f>
        <v>1008200</v>
      </c>
      <c r="K17" s="98">
        <f>K18</f>
        <v>116705.98</v>
      </c>
      <c r="L17" s="189">
        <f t="shared" si="0"/>
        <v>891494.02</v>
      </c>
      <c r="M17" s="196">
        <f t="shared" si="1"/>
        <v>11.575677444951397</v>
      </c>
    </row>
    <row r="18" spans="1:13" ht="23.25" customHeight="1">
      <c r="A18" s="102"/>
      <c r="B18" s="101" t="s">
        <v>324</v>
      </c>
      <c r="C18" s="101"/>
      <c r="D18" s="99" t="s">
        <v>638</v>
      </c>
      <c r="E18" s="99" t="s">
        <v>546</v>
      </c>
      <c r="F18" s="99" t="s">
        <v>606</v>
      </c>
      <c r="G18" s="99" t="s">
        <v>860</v>
      </c>
      <c r="H18" s="99" t="s">
        <v>559</v>
      </c>
      <c r="I18" s="99" t="s">
        <v>561</v>
      </c>
      <c r="J18" s="98">
        <f>SUM(J19:J20)</f>
        <v>1008200</v>
      </c>
      <c r="K18" s="98">
        <f>SUM(K19:K20)</f>
        <v>116705.98</v>
      </c>
      <c r="L18" s="189">
        <f t="shared" si="0"/>
        <v>891494.02</v>
      </c>
      <c r="M18" s="196">
        <f t="shared" si="1"/>
        <v>11.575677444951397</v>
      </c>
    </row>
    <row r="19" spans="1:13" ht="12.75">
      <c r="A19" s="102"/>
      <c r="B19" s="101" t="s">
        <v>52</v>
      </c>
      <c r="C19" s="101"/>
      <c r="D19" s="99" t="s">
        <v>638</v>
      </c>
      <c r="E19" s="99" t="s">
        <v>546</v>
      </c>
      <c r="F19" s="99" t="s">
        <v>606</v>
      </c>
      <c r="G19" s="99" t="s">
        <v>860</v>
      </c>
      <c r="H19" s="99" t="s">
        <v>559</v>
      </c>
      <c r="I19" s="99" t="s">
        <v>560</v>
      </c>
      <c r="J19" s="98">
        <v>755900</v>
      </c>
      <c r="K19" s="189">
        <v>80305.98</v>
      </c>
      <c r="L19" s="189">
        <f t="shared" si="0"/>
        <v>675594.02</v>
      </c>
      <c r="M19" s="196">
        <f t="shared" si="1"/>
        <v>10.623889403360232</v>
      </c>
    </row>
    <row r="20" spans="1:13" ht="12.75">
      <c r="A20" s="102"/>
      <c r="B20" s="101" t="s">
        <v>53</v>
      </c>
      <c r="C20" s="101"/>
      <c r="D20" s="99" t="s">
        <v>638</v>
      </c>
      <c r="E20" s="99" t="s">
        <v>546</v>
      </c>
      <c r="F20" s="99" t="s">
        <v>606</v>
      </c>
      <c r="G20" s="99" t="s">
        <v>860</v>
      </c>
      <c r="H20" s="99" t="s">
        <v>559</v>
      </c>
      <c r="I20" s="99" t="s">
        <v>558</v>
      </c>
      <c r="J20" s="98">
        <v>252300</v>
      </c>
      <c r="K20" s="189">
        <v>36400</v>
      </c>
      <c r="L20" s="189">
        <f t="shared" si="0"/>
        <v>215900</v>
      </c>
      <c r="M20" s="196">
        <f t="shared" si="1"/>
        <v>14.427269124058661</v>
      </c>
    </row>
    <row r="21" spans="1:13" ht="12.75">
      <c r="A21" s="102"/>
      <c r="B21" s="106" t="s">
        <v>94</v>
      </c>
      <c r="C21" s="106"/>
      <c r="D21" s="102" t="s">
        <v>638</v>
      </c>
      <c r="E21" s="102" t="s">
        <v>546</v>
      </c>
      <c r="F21" s="102" t="s">
        <v>606</v>
      </c>
      <c r="G21" s="102" t="s">
        <v>861</v>
      </c>
      <c r="H21" s="102" t="s">
        <v>531</v>
      </c>
      <c r="I21" s="102" t="s">
        <v>531</v>
      </c>
      <c r="J21" s="104">
        <f>J22+J35</f>
        <v>3635000</v>
      </c>
      <c r="K21" s="104">
        <f>K22+K35</f>
        <v>290363.05</v>
      </c>
      <c r="L21" s="120">
        <f t="shared" si="0"/>
        <v>3344636.95</v>
      </c>
      <c r="M21" s="196">
        <f t="shared" si="1"/>
        <v>7.9879793672627235</v>
      </c>
    </row>
    <row r="22" spans="1:13" ht="65.25" customHeight="1">
      <c r="A22" s="102"/>
      <c r="B22" s="106" t="s">
        <v>566</v>
      </c>
      <c r="C22" s="106"/>
      <c r="D22" s="102" t="s">
        <v>638</v>
      </c>
      <c r="E22" s="102" t="s">
        <v>546</v>
      </c>
      <c r="F22" s="102" t="s">
        <v>606</v>
      </c>
      <c r="G22" s="102" t="s">
        <v>861</v>
      </c>
      <c r="H22" s="102" t="s">
        <v>565</v>
      </c>
      <c r="I22" s="102" t="s">
        <v>531</v>
      </c>
      <c r="J22" s="104">
        <f>J23</f>
        <v>2126900</v>
      </c>
      <c r="K22" s="120">
        <f>K23</f>
        <v>195111.43</v>
      </c>
      <c r="L22" s="120">
        <f t="shared" si="0"/>
        <v>1931788.57</v>
      </c>
      <c r="M22" s="196">
        <f t="shared" si="1"/>
        <v>9.173512153838919</v>
      </c>
    </row>
    <row r="23" spans="1:13" ht="24">
      <c r="A23" s="102"/>
      <c r="B23" s="101" t="s">
        <v>564</v>
      </c>
      <c r="C23" s="101"/>
      <c r="D23" s="99" t="s">
        <v>638</v>
      </c>
      <c r="E23" s="99" t="s">
        <v>546</v>
      </c>
      <c r="F23" s="99" t="s">
        <v>606</v>
      </c>
      <c r="G23" s="99" t="s">
        <v>861</v>
      </c>
      <c r="H23" s="99" t="s">
        <v>563</v>
      </c>
      <c r="I23" s="99" t="s">
        <v>531</v>
      </c>
      <c r="J23" s="98">
        <f>J24+J29</f>
        <v>2126900</v>
      </c>
      <c r="K23" s="98">
        <f>K24+K29</f>
        <v>195111.43</v>
      </c>
      <c r="L23" s="189">
        <f t="shared" si="0"/>
        <v>1931788.57</v>
      </c>
      <c r="M23" s="196">
        <f t="shared" si="1"/>
        <v>9.173512153838919</v>
      </c>
    </row>
    <row r="24" spans="1:13" ht="36">
      <c r="A24" s="102"/>
      <c r="B24" s="101" t="s">
        <v>562</v>
      </c>
      <c r="C24" s="101"/>
      <c r="D24" s="99" t="s">
        <v>638</v>
      </c>
      <c r="E24" s="99" t="s">
        <v>546</v>
      </c>
      <c r="F24" s="99" t="s">
        <v>606</v>
      </c>
      <c r="G24" s="99" t="s">
        <v>861</v>
      </c>
      <c r="H24" s="99" t="s">
        <v>559</v>
      </c>
      <c r="I24" s="99" t="s">
        <v>531</v>
      </c>
      <c r="J24" s="98">
        <f>J25</f>
        <v>2107900</v>
      </c>
      <c r="K24" s="189">
        <f>K25</f>
        <v>195111.43</v>
      </c>
      <c r="L24" s="189">
        <f t="shared" si="0"/>
        <v>1912788.57</v>
      </c>
      <c r="M24" s="196">
        <f t="shared" si="1"/>
        <v>9.256199535082308</v>
      </c>
    </row>
    <row r="25" spans="1:13" ht="12.75">
      <c r="A25" s="102"/>
      <c r="B25" s="101" t="s">
        <v>322</v>
      </c>
      <c r="C25" s="101"/>
      <c r="D25" s="99" t="s">
        <v>638</v>
      </c>
      <c r="E25" s="99" t="s">
        <v>546</v>
      </c>
      <c r="F25" s="99" t="s">
        <v>606</v>
      </c>
      <c r="G25" s="99" t="s">
        <v>861</v>
      </c>
      <c r="H25" s="99" t="s">
        <v>559</v>
      </c>
      <c r="I25" s="99" t="s">
        <v>549</v>
      </c>
      <c r="J25" s="98">
        <f>J26</f>
        <v>2107900</v>
      </c>
      <c r="K25" s="189">
        <f>K26</f>
        <v>195111.43</v>
      </c>
      <c r="L25" s="189">
        <f t="shared" si="0"/>
        <v>1912788.57</v>
      </c>
      <c r="M25" s="196">
        <f t="shared" si="1"/>
        <v>9.256199535082308</v>
      </c>
    </row>
    <row r="26" spans="1:13" ht="18" customHeight="1">
      <c r="A26" s="102"/>
      <c r="B26" s="101" t="s">
        <v>324</v>
      </c>
      <c r="C26" s="101"/>
      <c r="D26" s="99" t="s">
        <v>638</v>
      </c>
      <c r="E26" s="99" t="s">
        <v>546</v>
      </c>
      <c r="F26" s="99" t="s">
        <v>606</v>
      </c>
      <c r="G26" s="99" t="s">
        <v>861</v>
      </c>
      <c r="H26" s="99" t="s">
        <v>559</v>
      </c>
      <c r="I26" s="99" t="s">
        <v>561</v>
      </c>
      <c r="J26" s="98">
        <f>J27+J28</f>
        <v>2107900</v>
      </c>
      <c r="K26" s="189">
        <f>K27+K28</f>
        <v>195111.43</v>
      </c>
      <c r="L26" s="189">
        <f t="shared" si="0"/>
        <v>1912788.57</v>
      </c>
      <c r="M26" s="196">
        <f t="shared" si="1"/>
        <v>9.256199535082308</v>
      </c>
    </row>
    <row r="27" spans="1:13" ht="12.75">
      <c r="A27" s="102"/>
      <c r="B27" s="101" t="s">
        <v>52</v>
      </c>
      <c r="C27" s="101"/>
      <c r="D27" s="99" t="s">
        <v>638</v>
      </c>
      <c r="E27" s="99" t="s">
        <v>546</v>
      </c>
      <c r="F27" s="99" t="s">
        <v>606</v>
      </c>
      <c r="G27" s="99" t="s">
        <v>861</v>
      </c>
      <c r="H27" s="99" t="s">
        <v>559</v>
      </c>
      <c r="I27" s="99" t="s">
        <v>560</v>
      </c>
      <c r="J27" s="98">
        <v>1619000</v>
      </c>
      <c r="K27" s="189">
        <v>157872.96</v>
      </c>
      <c r="L27" s="189">
        <f t="shared" si="0"/>
        <v>1461127.04</v>
      </c>
      <c r="M27" s="196">
        <f t="shared" si="1"/>
        <v>9.751263743051265</v>
      </c>
    </row>
    <row r="28" spans="1:13" ht="12.75">
      <c r="A28" s="102"/>
      <c r="B28" s="101" t="s">
        <v>53</v>
      </c>
      <c r="C28" s="101"/>
      <c r="D28" s="99" t="s">
        <v>638</v>
      </c>
      <c r="E28" s="99" t="s">
        <v>546</v>
      </c>
      <c r="F28" s="99" t="s">
        <v>606</v>
      </c>
      <c r="G28" s="99" t="s">
        <v>861</v>
      </c>
      <c r="H28" s="99" t="s">
        <v>559</v>
      </c>
      <c r="I28" s="99" t="s">
        <v>558</v>
      </c>
      <c r="J28" s="98">
        <v>488900</v>
      </c>
      <c r="K28" s="189">
        <v>37238.47</v>
      </c>
      <c r="L28" s="189">
        <f aca="true" t="shared" si="4" ref="L28:L83">J28-K28</f>
        <v>451661.53</v>
      </c>
      <c r="M28" s="196">
        <f t="shared" si="1"/>
        <v>7.616786663939457</v>
      </c>
    </row>
    <row r="29" spans="1:13" ht="36">
      <c r="A29" s="102"/>
      <c r="B29" s="106" t="s">
        <v>557</v>
      </c>
      <c r="C29" s="106"/>
      <c r="D29" s="102" t="s">
        <v>638</v>
      </c>
      <c r="E29" s="102" t="s">
        <v>546</v>
      </c>
      <c r="F29" s="102" t="s">
        <v>606</v>
      </c>
      <c r="G29" s="102" t="s">
        <v>861</v>
      </c>
      <c r="H29" s="102" t="s">
        <v>555</v>
      </c>
      <c r="I29" s="102" t="s">
        <v>531</v>
      </c>
      <c r="J29" s="104">
        <f>J30</f>
        <v>19000</v>
      </c>
      <c r="K29" s="120">
        <f>K30</f>
        <v>0</v>
      </c>
      <c r="L29" s="120">
        <f t="shared" si="4"/>
        <v>19000</v>
      </c>
      <c r="M29" s="196">
        <f t="shared" si="1"/>
        <v>0</v>
      </c>
    </row>
    <row r="30" spans="1:13" ht="12.75">
      <c r="A30" s="102"/>
      <c r="B30" s="101" t="s">
        <v>322</v>
      </c>
      <c r="C30" s="101"/>
      <c r="D30" s="99" t="s">
        <v>638</v>
      </c>
      <c r="E30" s="99" t="s">
        <v>546</v>
      </c>
      <c r="F30" s="99" t="s">
        <v>606</v>
      </c>
      <c r="G30" s="99" t="s">
        <v>861</v>
      </c>
      <c r="H30" s="99" t="s">
        <v>555</v>
      </c>
      <c r="I30" s="99" t="s">
        <v>549</v>
      </c>
      <c r="J30" s="98">
        <f>J31+J33</f>
        <v>19000</v>
      </c>
      <c r="K30" s="98">
        <f>K31+K33</f>
        <v>0</v>
      </c>
      <c r="L30" s="189">
        <f t="shared" si="4"/>
        <v>19000</v>
      </c>
      <c r="M30" s="196">
        <f t="shared" si="1"/>
        <v>0</v>
      </c>
    </row>
    <row r="31" spans="1:13" ht="18.75" customHeight="1">
      <c r="A31" s="102"/>
      <c r="B31" s="101" t="s">
        <v>324</v>
      </c>
      <c r="C31" s="101"/>
      <c r="D31" s="99" t="s">
        <v>638</v>
      </c>
      <c r="E31" s="99" t="s">
        <v>546</v>
      </c>
      <c r="F31" s="99" t="s">
        <v>606</v>
      </c>
      <c r="G31" s="99" t="s">
        <v>861</v>
      </c>
      <c r="H31" s="99" t="s">
        <v>555</v>
      </c>
      <c r="I31" s="99" t="s">
        <v>561</v>
      </c>
      <c r="J31" s="98">
        <f>J32</f>
        <v>18000</v>
      </c>
      <c r="K31" s="189">
        <f>K32</f>
        <v>0</v>
      </c>
      <c r="L31" s="189">
        <f t="shared" si="4"/>
        <v>18000</v>
      </c>
      <c r="M31" s="196">
        <f t="shared" si="1"/>
        <v>0</v>
      </c>
    </row>
    <row r="32" spans="1:13" ht="12.75">
      <c r="A32" s="102"/>
      <c r="B32" s="101" t="s">
        <v>54</v>
      </c>
      <c r="C32" s="101"/>
      <c r="D32" s="99" t="s">
        <v>638</v>
      </c>
      <c r="E32" s="99" t="s">
        <v>546</v>
      </c>
      <c r="F32" s="99" t="s">
        <v>606</v>
      </c>
      <c r="G32" s="99" t="s">
        <v>861</v>
      </c>
      <c r="H32" s="99" t="s">
        <v>555</v>
      </c>
      <c r="I32" s="99" t="s">
        <v>631</v>
      </c>
      <c r="J32" s="98">
        <v>18000</v>
      </c>
      <c r="K32" s="189">
        <v>0</v>
      </c>
      <c r="L32" s="189">
        <f t="shared" si="4"/>
        <v>18000</v>
      </c>
      <c r="M32" s="196">
        <f t="shared" si="1"/>
        <v>0</v>
      </c>
    </row>
    <row r="33" spans="1:13" ht="12.75">
      <c r="A33" s="102"/>
      <c r="B33" s="101" t="s">
        <v>326</v>
      </c>
      <c r="C33" s="101"/>
      <c r="D33" s="99" t="s">
        <v>638</v>
      </c>
      <c r="E33" s="99" t="s">
        <v>546</v>
      </c>
      <c r="F33" s="99" t="s">
        <v>606</v>
      </c>
      <c r="G33" s="99" t="s">
        <v>861</v>
      </c>
      <c r="H33" s="99" t="s">
        <v>555</v>
      </c>
      <c r="I33" s="99" t="s">
        <v>599</v>
      </c>
      <c r="J33" s="98">
        <f>J34</f>
        <v>1000</v>
      </c>
      <c r="K33" s="189">
        <f>K34</f>
        <v>0</v>
      </c>
      <c r="L33" s="189">
        <f t="shared" si="4"/>
        <v>1000</v>
      </c>
      <c r="M33" s="196">
        <f t="shared" si="1"/>
        <v>0</v>
      </c>
    </row>
    <row r="34" spans="1:13" ht="12.75">
      <c r="A34" s="102"/>
      <c r="B34" s="101" t="s">
        <v>56</v>
      </c>
      <c r="C34" s="101"/>
      <c r="D34" s="99" t="s">
        <v>638</v>
      </c>
      <c r="E34" s="99" t="s">
        <v>546</v>
      </c>
      <c r="F34" s="99" t="s">
        <v>606</v>
      </c>
      <c r="G34" s="99" t="s">
        <v>861</v>
      </c>
      <c r="H34" s="99" t="s">
        <v>555</v>
      </c>
      <c r="I34" s="99" t="s">
        <v>598</v>
      </c>
      <c r="J34" s="98">
        <v>1000</v>
      </c>
      <c r="K34" s="189">
        <v>0</v>
      </c>
      <c r="L34" s="189">
        <f t="shared" si="4"/>
        <v>1000</v>
      </c>
      <c r="M34" s="196">
        <f t="shared" si="1"/>
        <v>0</v>
      </c>
    </row>
    <row r="35" spans="1:13" ht="26.25" customHeight="1">
      <c r="A35" s="102"/>
      <c r="B35" s="106" t="s">
        <v>601</v>
      </c>
      <c r="C35" s="106"/>
      <c r="D35" s="102" t="s">
        <v>638</v>
      </c>
      <c r="E35" s="102" t="s">
        <v>546</v>
      </c>
      <c r="F35" s="102" t="s">
        <v>606</v>
      </c>
      <c r="G35" s="102" t="s">
        <v>861</v>
      </c>
      <c r="H35" s="102" t="s">
        <v>549</v>
      </c>
      <c r="I35" s="102" t="s">
        <v>531</v>
      </c>
      <c r="J35" s="104">
        <f>J36</f>
        <v>1508100</v>
      </c>
      <c r="K35" s="120">
        <f>K36</f>
        <v>95251.62</v>
      </c>
      <c r="L35" s="120">
        <f t="shared" si="4"/>
        <v>1412848.38</v>
      </c>
      <c r="M35" s="196">
        <f t="shared" si="1"/>
        <v>6.316001591406405</v>
      </c>
    </row>
    <row r="36" spans="1:13" ht="24">
      <c r="A36" s="102"/>
      <c r="B36" s="101" t="s">
        <v>541</v>
      </c>
      <c r="C36" s="101"/>
      <c r="D36" s="99" t="s">
        <v>638</v>
      </c>
      <c r="E36" s="99" t="s">
        <v>546</v>
      </c>
      <c r="F36" s="99" t="s">
        <v>606</v>
      </c>
      <c r="G36" s="99" t="s">
        <v>861</v>
      </c>
      <c r="H36" s="99" t="s">
        <v>575</v>
      </c>
      <c r="I36" s="99" t="s">
        <v>531</v>
      </c>
      <c r="J36" s="98">
        <f>J37</f>
        <v>1508100</v>
      </c>
      <c r="K36" s="189">
        <f>K37</f>
        <v>95251.62</v>
      </c>
      <c r="L36" s="189">
        <f t="shared" si="4"/>
        <v>1412848.38</v>
      </c>
      <c r="M36" s="196">
        <f t="shared" si="1"/>
        <v>6.316001591406405</v>
      </c>
    </row>
    <row r="37" spans="1:13" ht="29.25" customHeight="1">
      <c r="A37" s="102"/>
      <c r="B37" s="101" t="s">
        <v>600</v>
      </c>
      <c r="C37" s="101"/>
      <c r="D37" s="99" t="s">
        <v>638</v>
      </c>
      <c r="E37" s="99" t="s">
        <v>546</v>
      </c>
      <c r="F37" s="99" t="s">
        <v>606</v>
      </c>
      <c r="G37" s="99" t="s">
        <v>861</v>
      </c>
      <c r="H37" s="99" t="s">
        <v>594</v>
      </c>
      <c r="I37" s="99" t="s">
        <v>531</v>
      </c>
      <c r="J37" s="98">
        <f>J38+J44</f>
        <v>1508100</v>
      </c>
      <c r="K37" s="98">
        <f>K38+K44</f>
        <v>95251.62</v>
      </c>
      <c r="L37" s="189">
        <f t="shared" si="4"/>
        <v>1412848.38</v>
      </c>
      <c r="M37" s="196">
        <f t="shared" si="1"/>
        <v>6.316001591406405</v>
      </c>
    </row>
    <row r="38" spans="1:13" ht="12.75">
      <c r="A38" s="102"/>
      <c r="B38" s="101" t="s">
        <v>322</v>
      </c>
      <c r="C38" s="101"/>
      <c r="D38" s="99" t="s">
        <v>638</v>
      </c>
      <c r="E38" s="99" t="s">
        <v>546</v>
      </c>
      <c r="F38" s="99" t="s">
        <v>606</v>
      </c>
      <c r="G38" s="99" t="s">
        <v>861</v>
      </c>
      <c r="H38" s="99" t="s">
        <v>594</v>
      </c>
      <c r="I38" s="99" t="s">
        <v>549</v>
      </c>
      <c r="J38" s="98">
        <f>J39</f>
        <v>1072100</v>
      </c>
      <c r="K38" s="98">
        <f>K39</f>
        <v>95251.62</v>
      </c>
      <c r="L38" s="189">
        <f t="shared" si="4"/>
        <v>976848.38</v>
      </c>
      <c r="M38" s="196">
        <f t="shared" si="1"/>
        <v>8.884583527656002</v>
      </c>
    </row>
    <row r="39" spans="1:13" ht="12.75">
      <c r="A39" s="102"/>
      <c r="B39" s="101" t="s">
        <v>326</v>
      </c>
      <c r="C39" s="101"/>
      <c r="D39" s="99" t="s">
        <v>638</v>
      </c>
      <c r="E39" s="99" t="s">
        <v>546</v>
      </c>
      <c r="F39" s="99" t="s">
        <v>606</v>
      </c>
      <c r="G39" s="99" t="s">
        <v>861</v>
      </c>
      <c r="H39" s="99" t="s">
        <v>594</v>
      </c>
      <c r="I39" s="99" t="s">
        <v>599</v>
      </c>
      <c r="J39" s="98">
        <f>SUM(J40:J43)</f>
        <v>1072100</v>
      </c>
      <c r="K39" s="98">
        <f>SUM(K40:K43)</f>
        <v>95251.62</v>
      </c>
      <c r="L39" s="189">
        <f t="shared" si="4"/>
        <v>976848.38</v>
      </c>
      <c r="M39" s="196">
        <f t="shared" si="1"/>
        <v>8.884583527656002</v>
      </c>
    </row>
    <row r="40" spans="1:13" ht="12.75">
      <c r="A40" s="102"/>
      <c r="B40" s="101" t="s">
        <v>55</v>
      </c>
      <c r="C40" s="101"/>
      <c r="D40" s="99" t="s">
        <v>638</v>
      </c>
      <c r="E40" s="99" t="s">
        <v>546</v>
      </c>
      <c r="F40" s="99" t="s">
        <v>606</v>
      </c>
      <c r="G40" s="99" t="s">
        <v>861</v>
      </c>
      <c r="H40" s="99" t="s">
        <v>594</v>
      </c>
      <c r="I40" s="99" t="s">
        <v>630</v>
      </c>
      <c r="J40" s="98">
        <v>97200</v>
      </c>
      <c r="K40" s="189">
        <v>8383.94</v>
      </c>
      <c r="L40" s="189">
        <f t="shared" si="4"/>
        <v>88816.06</v>
      </c>
      <c r="M40" s="196">
        <f t="shared" si="1"/>
        <v>8.62545267489712</v>
      </c>
    </row>
    <row r="41" spans="1:13" ht="12.75">
      <c r="A41" s="102"/>
      <c r="B41" s="101" t="s">
        <v>604</v>
      </c>
      <c r="C41" s="101"/>
      <c r="D41" s="99" t="s">
        <v>638</v>
      </c>
      <c r="E41" s="99" t="s">
        <v>546</v>
      </c>
      <c r="F41" s="99" t="s">
        <v>606</v>
      </c>
      <c r="G41" s="99" t="s">
        <v>861</v>
      </c>
      <c r="H41" s="99" t="s">
        <v>594</v>
      </c>
      <c r="I41" s="99" t="s">
        <v>603</v>
      </c>
      <c r="J41" s="98">
        <v>353400</v>
      </c>
      <c r="K41" s="189">
        <v>32867.68</v>
      </c>
      <c r="L41" s="189">
        <f t="shared" si="4"/>
        <v>320532.32</v>
      </c>
      <c r="M41" s="196">
        <f t="shared" si="1"/>
        <v>9.300418788907754</v>
      </c>
    </row>
    <row r="42" spans="1:13" ht="12.75">
      <c r="A42" s="102"/>
      <c r="B42" s="101" t="s">
        <v>462</v>
      </c>
      <c r="C42" s="101"/>
      <c r="D42" s="99" t="s">
        <v>638</v>
      </c>
      <c r="E42" s="99" t="s">
        <v>546</v>
      </c>
      <c r="F42" s="99" t="s">
        <v>606</v>
      </c>
      <c r="G42" s="99" t="s">
        <v>861</v>
      </c>
      <c r="H42" s="99" t="s">
        <v>594</v>
      </c>
      <c r="I42" s="99" t="s">
        <v>596</v>
      </c>
      <c r="J42" s="98">
        <v>102800</v>
      </c>
      <c r="K42" s="189">
        <v>2000</v>
      </c>
      <c r="L42" s="189">
        <f t="shared" si="4"/>
        <v>100800</v>
      </c>
      <c r="M42" s="196">
        <f t="shared" si="1"/>
        <v>1.9455252918287937</v>
      </c>
    </row>
    <row r="43" spans="1:13" ht="12.75">
      <c r="A43" s="102"/>
      <c r="B43" s="101" t="s">
        <v>57</v>
      </c>
      <c r="C43" s="101"/>
      <c r="D43" s="99" t="s">
        <v>638</v>
      </c>
      <c r="E43" s="99" t="s">
        <v>546</v>
      </c>
      <c r="F43" s="99" t="s">
        <v>606</v>
      </c>
      <c r="G43" s="99" t="s">
        <v>861</v>
      </c>
      <c r="H43" s="99" t="s">
        <v>594</v>
      </c>
      <c r="I43" s="99" t="s">
        <v>595</v>
      </c>
      <c r="J43" s="98">
        <v>518700</v>
      </c>
      <c r="K43" s="189">
        <v>52000</v>
      </c>
      <c r="L43" s="189">
        <f t="shared" si="4"/>
        <v>466700</v>
      </c>
      <c r="M43" s="196">
        <f t="shared" si="1"/>
        <v>10.025062656641603</v>
      </c>
    </row>
    <row r="44" spans="1:13" ht="12.75">
      <c r="A44" s="102"/>
      <c r="B44" s="101" t="s">
        <v>328</v>
      </c>
      <c r="C44" s="101"/>
      <c r="D44" s="99" t="s">
        <v>638</v>
      </c>
      <c r="E44" s="99" t="s">
        <v>546</v>
      </c>
      <c r="F44" s="99" t="s">
        <v>606</v>
      </c>
      <c r="G44" s="99" t="s">
        <v>861</v>
      </c>
      <c r="H44" s="99" t="s">
        <v>594</v>
      </c>
      <c r="I44" s="99" t="s">
        <v>583</v>
      </c>
      <c r="J44" s="98">
        <f>SUM(J45:J46)</f>
        <v>436000</v>
      </c>
      <c r="K44" s="98">
        <f>SUM(K45:K46)</f>
        <v>0</v>
      </c>
      <c r="L44" s="98">
        <f>SUM(L45:L46)</f>
        <v>436000</v>
      </c>
      <c r="M44" s="196">
        <f t="shared" si="1"/>
        <v>0</v>
      </c>
    </row>
    <row r="45" spans="1:13" ht="12.75">
      <c r="A45" s="102"/>
      <c r="B45" s="101" t="s">
        <v>463</v>
      </c>
      <c r="C45" s="101"/>
      <c r="D45" s="99" t="s">
        <v>638</v>
      </c>
      <c r="E45" s="99" t="s">
        <v>546</v>
      </c>
      <c r="F45" s="99" t="s">
        <v>606</v>
      </c>
      <c r="G45" s="99" t="s">
        <v>861</v>
      </c>
      <c r="H45" s="99" t="s">
        <v>594</v>
      </c>
      <c r="I45" s="99" t="s">
        <v>591</v>
      </c>
      <c r="J45" s="98">
        <v>100000</v>
      </c>
      <c r="K45" s="98">
        <v>0</v>
      </c>
      <c r="L45" s="189">
        <f>J45-K45</f>
        <v>100000</v>
      </c>
      <c r="M45" s="196">
        <f t="shared" si="1"/>
        <v>0</v>
      </c>
    </row>
    <row r="46" spans="1:13" ht="12.75">
      <c r="A46" s="102"/>
      <c r="B46" s="101" t="s">
        <v>461</v>
      </c>
      <c r="C46" s="101"/>
      <c r="D46" s="99" t="s">
        <v>638</v>
      </c>
      <c r="E46" s="99" t="s">
        <v>546</v>
      </c>
      <c r="F46" s="99" t="s">
        <v>606</v>
      </c>
      <c r="G46" s="99" t="s">
        <v>861</v>
      </c>
      <c r="H46" s="99" t="s">
        <v>594</v>
      </c>
      <c r="I46" s="99" t="s">
        <v>593</v>
      </c>
      <c r="J46" s="98">
        <v>336000</v>
      </c>
      <c r="K46" s="98">
        <v>0</v>
      </c>
      <c r="L46" s="189">
        <f t="shared" si="4"/>
        <v>336000</v>
      </c>
      <c r="M46" s="196">
        <f t="shared" si="1"/>
        <v>0</v>
      </c>
    </row>
    <row r="47" spans="1:13" ht="16.5" customHeight="1">
      <c r="A47" s="102"/>
      <c r="B47" s="106" t="s">
        <v>584</v>
      </c>
      <c r="C47" s="101"/>
      <c r="D47" s="102" t="s">
        <v>638</v>
      </c>
      <c r="E47" s="102" t="s">
        <v>546</v>
      </c>
      <c r="F47" s="102" t="s">
        <v>606</v>
      </c>
      <c r="G47" s="102" t="s">
        <v>864</v>
      </c>
      <c r="H47" s="102" t="s">
        <v>531</v>
      </c>
      <c r="I47" s="102" t="s">
        <v>531</v>
      </c>
      <c r="J47" s="104">
        <f>J48+J57</f>
        <v>440797</v>
      </c>
      <c r="K47" s="104">
        <f>K48+K57</f>
        <v>0</v>
      </c>
      <c r="L47" s="104">
        <f>L48+L57</f>
        <v>440797</v>
      </c>
      <c r="M47" s="196">
        <f t="shared" si="1"/>
        <v>0</v>
      </c>
    </row>
    <row r="48" spans="1:13" ht="36">
      <c r="A48" s="102"/>
      <c r="B48" s="106" t="s">
        <v>863</v>
      </c>
      <c r="C48" s="101"/>
      <c r="D48" s="102" t="s">
        <v>638</v>
      </c>
      <c r="E48" s="102" t="s">
        <v>546</v>
      </c>
      <c r="F48" s="102" t="s">
        <v>606</v>
      </c>
      <c r="G48" s="102" t="s">
        <v>862</v>
      </c>
      <c r="H48" s="102" t="s">
        <v>531</v>
      </c>
      <c r="I48" s="102" t="s">
        <v>531</v>
      </c>
      <c r="J48" s="104">
        <f aca="true" t="shared" si="5" ref="J48:L50">J49</f>
        <v>420797</v>
      </c>
      <c r="K48" s="104">
        <f t="shared" si="5"/>
        <v>0</v>
      </c>
      <c r="L48" s="104">
        <f t="shared" si="5"/>
        <v>420797</v>
      </c>
      <c r="M48" s="196">
        <f t="shared" si="1"/>
        <v>0</v>
      </c>
    </row>
    <row r="49" spans="1:13" ht="24">
      <c r="A49" s="102"/>
      <c r="B49" s="106" t="s">
        <v>601</v>
      </c>
      <c r="C49" s="101"/>
      <c r="D49" s="102" t="s">
        <v>638</v>
      </c>
      <c r="E49" s="102" t="s">
        <v>546</v>
      </c>
      <c r="F49" s="102" t="s">
        <v>606</v>
      </c>
      <c r="G49" s="102" t="s">
        <v>862</v>
      </c>
      <c r="H49" s="102" t="s">
        <v>549</v>
      </c>
      <c r="I49" s="102" t="s">
        <v>531</v>
      </c>
      <c r="J49" s="104">
        <f t="shared" si="5"/>
        <v>420797</v>
      </c>
      <c r="K49" s="104">
        <f t="shared" si="5"/>
        <v>0</v>
      </c>
      <c r="L49" s="104">
        <f t="shared" si="5"/>
        <v>420797</v>
      </c>
      <c r="M49" s="196">
        <f t="shared" si="1"/>
        <v>0</v>
      </c>
    </row>
    <row r="50" spans="1:13" ht="24">
      <c r="A50" s="102"/>
      <c r="B50" s="101" t="s">
        <v>541</v>
      </c>
      <c r="C50" s="101"/>
      <c r="D50" s="99" t="s">
        <v>638</v>
      </c>
      <c r="E50" s="99" t="s">
        <v>546</v>
      </c>
      <c r="F50" s="99" t="s">
        <v>606</v>
      </c>
      <c r="G50" s="99" t="s">
        <v>862</v>
      </c>
      <c r="H50" s="99" t="s">
        <v>575</v>
      </c>
      <c r="I50" s="99" t="s">
        <v>531</v>
      </c>
      <c r="J50" s="98">
        <f t="shared" si="5"/>
        <v>420797</v>
      </c>
      <c r="K50" s="98">
        <f t="shared" si="5"/>
        <v>0</v>
      </c>
      <c r="L50" s="98">
        <f t="shared" si="5"/>
        <v>420797</v>
      </c>
      <c r="M50" s="196">
        <f t="shared" si="1"/>
        <v>0</v>
      </c>
    </row>
    <row r="51" spans="1:13" ht="24">
      <c r="A51" s="102"/>
      <c r="B51" s="101" t="s">
        <v>600</v>
      </c>
      <c r="C51" s="101"/>
      <c r="D51" s="99" t="s">
        <v>638</v>
      </c>
      <c r="E51" s="99" t="s">
        <v>546</v>
      </c>
      <c r="F51" s="99" t="s">
        <v>606</v>
      </c>
      <c r="G51" s="99" t="s">
        <v>862</v>
      </c>
      <c r="H51" s="99" t="s">
        <v>594</v>
      </c>
      <c r="I51" s="99" t="s">
        <v>531</v>
      </c>
      <c r="J51" s="98">
        <f>J52+J54</f>
        <v>420797</v>
      </c>
      <c r="K51" s="98">
        <f>K52+K54</f>
        <v>0</v>
      </c>
      <c r="L51" s="98">
        <f>L52+L54</f>
        <v>420797</v>
      </c>
      <c r="M51" s="196">
        <f t="shared" si="1"/>
        <v>0</v>
      </c>
    </row>
    <row r="52" spans="1:13" ht="12.75">
      <c r="A52" s="102"/>
      <c r="B52" s="101" t="s">
        <v>322</v>
      </c>
      <c r="C52" s="101"/>
      <c r="D52" s="99" t="s">
        <v>638</v>
      </c>
      <c r="E52" s="99" t="s">
        <v>546</v>
      </c>
      <c r="F52" s="99" t="s">
        <v>606</v>
      </c>
      <c r="G52" s="99" t="s">
        <v>862</v>
      </c>
      <c r="H52" s="99" t="s">
        <v>594</v>
      </c>
      <c r="I52" s="99" t="s">
        <v>549</v>
      </c>
      <c r="J52" s="98">
        <f>J53</f>
        <v>371797</v>
      </c>
      <c r="K52" s="98">
        <f>K53</f>
        <v>0</v>
      </c>
      <c r="L52" s="98">
        <f>L53</f>
        <v>371797</v>
      </c>
      <c r="M52" s="196">
        <f t="shared" si="1"/>
        <v>0</v>
      </c>
    </row>
    <row r="53" spans="1:13" ht="12.75">
      <c r="A53" s="102"/>
      <c r="B53" s="101" t="s">
        <v>58</v>
      </c>
      <c r="C53" s="101"/>
      <c r="D53" s="99" t="s">
        <v>638</v>
      </c>
      <c r="E53" s="99" t="s">
        <v>546</v>
      </c>
      <c r="F53" s="99" t="s">
        <v>606</v>
      </c>
      <c r="G53" s="99" t="s">
        <v>862</v>
      </c>
      <c r="H53" s="99" t="s">
        <v>594</v>
      </c>
      <c r="I53" s="99" t="s">
        <v>618</v>
      </c>
      <c r="J53" s="98">
        <v>371797</v>
      </c>
      <c r="K53" s="213">
        <v>0</v>
      </c>
      <c r="L53" s="189">
        <f>J53-K53</f>
        <v>371797</v>
      </c>
      <c r="M53" s="196">
        <f t="shared" si="1"/>
        <v>0</v>
      </c>
    </row>
    <row r="54" spans="1:13" ht="12.75">
      <c r="A54" s="102"/>
      <c r="B54" s="101" t="s">
        <v>328</v>
      </c>
      <c r="C54" s="101"/>
      <c r="D54" s="99" t="s">
        <v>638</v>
      </c>
      <c r="E54" s="99" t="s">
        <v>546</v>
      </c>
      <c r="F54" s="99" t="s">
        <v>606</v>
      </c>
      <c r="G54" s="99" t="s">
        <v>862</v>
      </c>
      <c r="H54" s="99" t="s">
        <v>594</v>
      </c>
      <c r="I54" s="99" t="s">
        <v>583</v>
      </c>
      <c r="J54" s="98">
        <f>SUM(J55:J56)</f>
        <v>49000</v>
      </c>
      <c r="K54" s="98">
        <f>SUM(K55:K56)</f>
        <v>0</v>
      </c>
      <c r="L54" s="189">
        <f>J54-K54</f>
        <v>49000</v>
      </c>
      <c r="M54" s="196">
        <f t="shared" si="1"/>
        <v>0</v>
      </c>
    </row>
    <row r="55" spans="1:13" ht="12.75">
      <c r="A55" s="102"/>
      <c r="B55" s="101" t="s">
        <v>463</v>
      </c>
      <c r="C55" s="101"/>
      <c r="D55" s="99" t="s">
        <v>638</v>
      </c>
      <c r="E55" s="99" t="s">
        <v>546</v>
      </c>
      <c r="F55" s="99" t="s">
        <v>606</v>
      </c>
      <c r="G55" s="99" t="s">
        <v>862</v>
      </c>
      <c r="H55" s="99" t="s">
        <v>594</v>
      </c>
      <c r="I55" s="99" t="s">
        <v>591</v>
      </c>
      <c r="J55" s="98">
        <v>40000</v>
      </c>
      <c r="K55" s="213">
        <v>0</v>
      </c>
      <c r="L55" s="189">
        <f>J55-K55</f>
        <v>40000</v>
      </c>
      <c r="M55" s="196">
        <f t="shared" si="1"/>
        <v>0</v>
      </c>
    </row>
    <row r="56" spans="1:13" ht="12.75">
      <c r="A56" s="102"/>
      <c r="B56" s="101" t="s">
        <v>461</v>
      </c>
      <c r="C56" s="101"/>
      <c r="D56" s="99" t="s">
        <v>638</v>
      </c>
      <c r="E56" s="99" t="s">
        <v>546</v>
      </c>
      <c r="F56" s="99" t="s">
        <v>606</v>
      </c>
      <c r="G56" s="99" t="s">
        <v>862</v>
      </c>
      <c r="H56" s="99" t="s">
        <v>594</v>
      </c>
      <c r="I56" s="99" t="s">
        <v>593</v>
      </c>
      <c r="J56" s="98">
        <v>9000</v>
      </c>
      <c r="K56" s="213">
        <v>0</v>
      </c>
      <c r="L56" s="189">
        <f>J56-K56</f>
        <v>9000</v>
      </c>
      <c r="M56" s="196">
        <f t="shared" si="1"/>
        <v>0</v>
      </c>
    </row>
    <row r="57" spans="1:13" ht="36">
      <c r="A57" s="102"/>
      <c r="B57" s="106" t="s">
        <v>865</v>
      </c>
      <c r="C57" s="106"/>
      <c r="D57" s="102" t="s">
        <v>638</v>
      </c>
      <c r="E57" s="102" t="s">
        <v>546</v>
      </c>
      <c r="F57" s="102" t="s">
        <v>606</v>
      </c>
      <c r="G57" s="102" t="s">
        <v>866</v>
      </c>
      <c r="H57" s="102" t="s">
        <v>531</v>
      </c>
      <c r="I57" s="102" t="s">
        <v>531</v>
      </c>
      <c r="J57" s="104">
        <f aca="true" t="shared" si="6" ref="J57:L62">J58</f>
        <v>20000</v>
      </c>
      <c r="K57" s="104">
        <f t="shared" si="6"/>
        <v>0</v>
      </c>
      <c r="L57" s="104">
        <f t="shared" si="6"/>
        <v>20000</v>
      </c>
      <c r="M57" s="196">
        <f t="shared" si="1"/>
        <v>0</v>
      </c>
    </row>
    <row r="58" spans="1:13" ht="24">
      <c r="A58" s="102"/>
      <c r="B58" s="106" t="s">
        <v>601</v>
      </c>
      <c r="C58" s="101"/>
      <c r="D58" s="102" t="s">
        <v>638</v>
      </c>
      <c r="E58" s="102" t="s">
        <v>546</v>
      </c>
      <c r="F58" s="102" t="s">
        <v>606</v>
      </c>
      <c r="G58" s="102" t="s">
        <v>866</v>
      </c>
      <c r="H58" s="102" t="s">
        <v>549</v>
      </c>
      <c r="I58" s="102" t="s">
        <v>531</v>
      </c>
      <c r="J58" s="104">
        <f t="shared" si="6"/>
        <v>20000</v>
      </c>
      <c r="K58" s="104">
        <f t="shared" si="6"/>
        <v>0</v>
      </c>
      <c r="L58" s="104">
        <f t="shared" si="6"/>
        <v>20000</v>
      </c>
      <c r="M58" s="196">
        <f t="shared" si="1"/>
        <v>0</v>
      </c>
    </row>
    <row r="59" spans="1:13" ht="24">
      <c r="A59" s="102"/>
      <c r="B59" s="101" t="s">
        <v>541</v>
      </c>
      <c r="C59" s="101"/>
      <c r="D59" s="99" t="s">
        <v>638</v>
      </c>
      <c r="E59" s="99" t="s">
        <v>546</v>
      </c>
      <c r="F59" s="99" t="s">
        <v>606</v>
      </c>
      <c r="G59" s="99" t="s">
        <v>866</v>
      </c>
      <c r="H59" s="99" t="s">
        <v>575</v>
      </c>
      <c r="I59" s="99" t="s">
        <v>531</v>
      </c>
      <c r="J59" s="98">
        <f t="shared" si="6"/>
        <v>20000</v>
      </c>
      <c r="K59" s="98">
        <f t="shared" si="6"/>
        <v>0</v>
      </c>
      <c r="L59" s="98">
        <f t="shared" si="6"/>
        <v>20000</v>
      </c>
      <c r="M59" s="196">
        <f t="shared" si="1"/>
        <v>0</v>
      </c>
    </row>
    <row r="60" spans="1:13" ht="24">
      <c r="A60" s="102"/>
      <c r="B60" s="101" t="s">
        <v>600</v>
      </c>
      <c r="C60" s="101"/>
      <c r="D60" s="99" t="s">
        <v>638</v>
      </c>
      <c r="E60" s="99" t="s">
        <v>546</v>
      </c>
      <c r="F60" s="99" t="s">
        <v>606</v>
      </c>
      <c r="G60" s="99" t="s">
        <v>866</v>
      </c>
      <c r="H60" s="99" t="s">
        <v>594</v>
      </c>
      <c r="I60" s="99" t="s">
        <v>531</v>
      </c>
      <c r="J60" s="98">
        <f t="shared" si="6"/>
        <v>20000</v>
      </c>
      <c r="K60" s="98">
        <f t="shared" si="6"/>
        <v>0</v>
      </c>
      <c r="L60" s="98">
        <f t="shared" si="6"/>
        <v>20000</v>
      </c>
      <c r="M60" s="196">
        <f t="shared" si="1"/>
        <v>0</v>
      </c>
    </row>
    <row r="61" spans="1:13" ht="12.75">
      <c r="A61" s="102"/>
      <c r="B61" s="101" t="s">
        <v>322</v>
      </c>
      <c r="C61" s="101"/>
      <c r="D61" s="99" t="s">
        <v>638</v>
      </c>
      <c r="E61" s="99" t="s">
        <v>546</v>
      </c>
      <c r="F61" s="99" t="s">
        <v>606</v>
      </c>
      <c r="G61" s="99" t="s">
        <v>866</v>
      </c>
      <c r="H61" s="99" t="s">
        <v>594</v>
      </c>
      <c r="I61" s="99" t="s">
        <v>549</v>
      </c>
      <c r="J61" s="98">
        <f t="shared" si="6"/>
        <v>20000</v>
      </c>
      <c r="K61" s="98">
        <f t="shared" si="6"/>
        <v>0</v>
      </c>
      <c r="L61" s="98">
        <f t="shared" si="6"/>
        <v>20000</v>
      </c>
      <c r="M61" s="196">
        <f t="shared" si="1"/>
        <v>0</v>
      </c>
    </row>
    <row r="62" spans="1:13" ht="12.75">
      <c r="A62" s="102"/>
      <c r="B62" s="101" t="s">
        <v>326</v>
      </c>
      <c r="C62" s="101"/>
      <c r="D62" s="99" t="s">
        <v>638</v>
      </c>
      <c r="E62" s="99" t="s">
        <v>546</v>
      </c>
      <c r="F62" s="99" t="s">
        <v>606</v>
      </c>
      <c r="G62" s="99" t="s">
        <v>866</v>
      </c>
      <c r="H62" s="99" t="s">
        <v>594</v>
      </c>
      <c r="I62" s="99" t="s">
        <v>599</v>
      </c>
      <c r="J62" s="98">
        <f t="shared" si="6"/>
        <v>20000</v>
      </c>
      <c r="K62" s="98">
        <f t="shared" si="6"/>
        <v>0</v>
      </c>
      <c r="L62" s="98">
        <f t="shared" si="6"/>
        <v>20000</v>
      </c>
      <c r="M62" s="196">
        <f t="shared" si="1"/>
        <v>0</v>
      </c>
    </row>
    <row r="63" spans="1:13" ht="12.75">
      <c r="A63" s="102"/>
      <c r="B63" s="101" t="s">
        <v>57</v>
      </c>
      <c r="C63" s="101"/>
      <c r="D63" s="99" t="s">
        <v>638</v>
      </c>
      <c r="E63" s="99" t="s">
        <v>546</v>
      </c>
      <c r="F63" s="99" t="s">
        <v>606</v>
      </c>
      <c r="G63" s="99" t="s">
        <v>866</v>
      </c>
      <c r="H63" s="99" t="s">
        <v>594</v>
      </c>
      <c r="I63" s="99" t="s">
        <v>595</v>
      </c>
      <c r="J63" s="98">
        <v>20000</v>
      </c>
      <c r="K63" s="213">
        <v>0</v>
      </c>
      <c r="L63" s="189">
        <f>J63-K63</f>
        <v>20000</v>
      </c>
      <c r="M63" s="196">
        <f t="shared" si="1"/>
        <v>0</v>
      </c>
    </row>
    <row r="64" spans="1:13" ht="48">
      <c r="A64" s="102"/>
      <c r="B64" s="106" t="s">
        <v>551</v>
      </c>
      <c r="C64" s="106"/>
      <c r="D64" s="102" t="s">
        <v>638</v>
      </c>
      <c r="E64" s="102" t="s">
        <v>546</v>
      </c>
      <c r="F64" s="102" t="s">
        <v>606</v>
      </c>
      <c r="G64" s="102" t="s">
        <v>867</v>
      </c>
      <c r="H64" s="102" t="s">
        <v>531</v>
      </c>
      <c r="I64" s="102" t="s">
        <v>531</v>
      </c>
      <c r="J64" s="104">
        <f aca="true" t="shared" si="7" ref="J64:K69">J65</f>
        <v>1000</v>
      </c>
      <c r="K64" s="120">
        <f t="shared" si="7"/>
        <v>0</v>
      </c>
      <c r="L64" s="120">
        <f t="shared" si="4"/>
        <v>1000</v>
      </c>
      <c r="M64" s="196">
        <f t="shared" si="1"/>
        <v>0</v>
      </c>
    </row>
    <row r="65" spans="1:13" ht="42" customHeight="1">
      <c r="A65" s="102"/>
      <c r="B65" s="106" t="s">
        <v>629</v>
      </c>
      <c r="C65" s="106"/>
      <c r="D65" s="102" t="s">
        <v>638</v>
      </c>
      <c r="E65" s="102" t="s">
        <v>546</v>
      </c>
      <c r="F65" s="102" t="s">
        <v>606</v>
      </c>
      <c r="G65" s="102" t="s">
        <v>868</v>
      </c>
      <c r="H65" s="102" t="s">
        <v>531</v>
      </c>
      <c r="I65" s="102" t="s">
        <v>531</v>
      </c>
      <c r="J65" s="104">
        <f t="shared" si="7"/>
        <v>1000</v>
      </c>
      <c r="K65" s="120">
        <f t="shared" si="7"/>
        <v>0</v>
      </c>
      <c r="L65" s="120">
        <f t="shared" si="4"/>
        <v>1000</v>
      </c>
      <c r="M65" s="196">
        <f t="shared" si="1"/>
        <v>0</v>
      </c>
    </row>
    <row r="66" spans="1:13" ht="12.75">
      <c r="A66" s="102"/>
      <c r="B66" s="101" t="s">
        <v>85</v>
      </c>
      <c r="C66" s="101"/>
      <c r="D66" s="99" t="s">
        <v>638</v>
      </c>
      <c r="E66" s="99" t="s">
        <v>546</v>
      </c>
      <c r="F66" s="99" t="s">
        <v>606</v>
      </c>
      <c r="G66" s="99" t="s">
        <v>868</v>
      </c>
      <c r="H66" s="99" t="s">
        <v>70</v>
      </c>
      <c r="I66" s="99" t="s">
        <v>531</v>
      </c>
      <c r="J66" s="98">
        <f t="shared" si="7"/>
        <v>1000</v>
      </c>
      <c r="K66" s="189">
        <f t="shared" si="7"/>
        <v>0</v>
      </c>
      <c r="L66" s="189">
        <f t="shared" si="4"/>
        <v>1000</v>
      </c>
      <c r="M66" s="196">
        <f aca="true" t="shared" si="8" ref="M66:M135">K66/J66*100</f>
        <v>0</v>
      </c>
    </row>
    <row r="67" spans="1:13" ht="12.75">
      <c r="A67" s="102"/>
      <c r="B67" s="101" t="s">
        <v>458</v>
      </c>
      <c r="C67" s="101"/>
      <c r="D67" s="99" t="s">
        <v>638</v>
      </c>
      <c r="E67" s="99" t="s">
        <v>546</v>
      </c>
      <c r="F67" s="99" t="s">
        <v>606</v>
      </c>
      <c r="G67" s="99" t="s">
        <v>868</v>
      </c>
      <c r="H67" s="99" t="s">
        <v>544</v>
      </c>
      <c r="I67" s="99" t="s">
        <v>531</v>
      </c>
      <c r="J67" s="98">
        <f t="shared" si="7"/>
        <v>1000</v>
      </c>
      <c r="K67" s="189">
        <f t="shared" si="7"/>
        <v>0</v>
      </c>
      <c r="L67" s="189">
        <f t="shared" si="4"/>
        <v>1000</v>
      </c>
      <c r="M67" s="196">
        <f t="shared" si="8"/>
        <v>0</v>
      </c>
    </row>
    <row r="68" spans="1:13" ht="12.75">
      <c r="A68" s="102"/>
      <c r="B68" s="101" t="s">
        <v>322</v>
      </c>
      <c r="C68" s="101"/>
      <c r="D68" s="99" t="s">
        <v>638</v>
      </c>
      <c r="E68" s="99" t="s">
        <v>546</v>
      </c>
      <c r="F68" s="99" t="s">
        <v>606</v>
      </c>
      <c r="G68" s="99" t="s">
        <v>868</v>
      </c>
      <c r="H68" s="99" t="s">
        <v>544</v>
      </c>
      <c r="I68" s="99" t="s">
        <v>549</v>
      </c>
      <c r="J68" s="98">
        <f t="shared" si="7"/>
        <v>1000</v>
      </c>
      <c r="K68" s="189">
        <f t="shared" si="7"/>
        <v>0</v>
      </c>
      <c r="L68" s="189">
        <f t="shared" si="4"/>
        <v>1000</v>
      </c>
      <c r="M68" s="196">
        <f t="shared" si="8"/>
        <v>0</v>
      </c>
    </row>
    <row r="69" spans="1:13" ht="12.75">
      <c r="A69" s="102"/>
      <c r="B69" s="101" t="s">
        <v>513</v>
      </c>
      <c r="C69" s="101"/>
      <c r="D69" s="99" t="s">
        <v>638</v>
      </c>
      <c r="E69" s="99" t="s">
        <v>546</v>
      </c>
      <c r="F69" s="99" t="s">
        <v>606</v>
      </c>
      <c r="G69" s="99" t="s">
        <v>868</v>
      </c>
      <c r="H69" s="99" t="s">
        <v>544</v>
      </c>
      <c r="I69" s="99" t="s">
        <v>548</v>
      </c>
      <c r="J69" s="98">
        <f t="shared" si="7"/>
        <v>1000</v>
      </c>
      <c r="K69" s="189">
        <f t="shared" si="7"/>
        <v>0</v>
      </c>
      <c r="L69" s="189">
        <f t="shared" si="4"/>
        <v>1000</v>
      </c>
      <c r="M69" s="196">
        <f t="shared" si="8"/>
        <v>0</v>
      </c>
    </row>
    <row r="70" spans="1:13" ht="24">
      <c r="A70" s="102"/>
      <c r="B70" s="101" t="s">
        <v>547</v>
      </c>
      <c r="C70" s="101"/>
      <c r="D70" s="99" t="s">
        <v>638</v>
      </c>
      <c r="E70" s="99" t="s">
        <v>546</v>
      </c>
      <c r="F70" s="99" t="s">
        <v>606</v>
      </c>
      <c r="G70" s="99" t="s">
        <v>868</v>
      </c>
      <c r="H70" s="99" t="s">
        <v>544</v>
      </c>
      <c r="I70" s="99" t="s">
        <v>543</v>
      </c>
      <c r="J70" s="98">
        <v>1000</v>
      </c>
      <c r="K70" s="189">
        <v>0</v>
      </c>
      <c r="L70" s="189">
        <f t="shared" si="4"/>
        <v>1000</v>
      </c>
      <c r="M70" s="196">
        <f t="shared" si="8"/>
        <v>0</v>
      </c>
    </row>
    <row r="71" spans="1:13" ht="36">
      <c r="A71" s="102"/>
      <c r="B71" s="106" t="s">
        <v>871</v>
      </c>
      <c r="C71" s="101"/>
      <c r="D71" s="102" t="s">
        <v>638</v>
      </c>
      <c r="E71" s="102" t="s">
        <v>546</v>
      </c>
      <c r="F71" s="102" t="s">
        <v>606</v>
      </c>
      <c r="G71" s="102" t="s">
        <v>872</v>
      </c>
      <c r="H71" s="102" t="s">
        <v>531</v>
      </c>
      <c r="I71" s="102" t="s">
        <v>531</v>
      </c>
      <c r="J71" s="104">
        <f aca="true" t="shared" si="9" ref="J71:L76">J72</f>
        <v>1000</v>
      </c>
      <c r="K71" s="104">
        <f t="shared" si="9"/>
        <v>0</v>
      </c>
      <c r="L71" s="104">
        <f t="shared" si="9"/>
        <v>1000</v>
      </c>
      <c r="M71" s="196">
        <f t="shared" si="8"/>
        <v>0</v>
      </c>
    </row>
    <row r="72" spans="1:13" ht="24">
      <c r="A72" s="102"/>
      <c r="B72" s="106" t="s">
        <v>870</v>
      </c>
      <c r="C72" s="106"/>
      <c r="D72" s="102" t="s">
        <v>638</v>
      </c>
      <c r="E72" s="102" t="s">
        <v>546</v>
      </c>
      <c r="F72" s="102" t="s">
        <v>606</v>
      </c>
      <c r="G72" s="102" t="s">
        <v>869</v>
      </c>
      <c r="H72" s="102" t="s">
        <v>531</v>
      </c>
      <c r="I72" s="102" t="s">
        <v>531</v>
      </c>
      <c r="J72" s="104">
        <f t="shared" si="9"/>
        <v>1000</v>
      </c>
      <c r="K72" s="104">
        <f t="shared" si="9"/>
        <v>0</v>
      </c>
      <c r="L72" s="104">
        <f t="shared" si="9"/>
        <v>1000</v>
      </c>
      <c r="M72" s="196">
        <f t="shared" si="8"/>
        <v>0</v>
      </c>
    </row>
    <row r="73" spans="1:13" ht="24">
      <c r="A73" s="102"/>
      <c r="B73" s="106" t="s">
        <v>601</v>
      </c>
      <c r="C73" s="101"/>
      <c r="D73" s="102" t="s">
        <v>638</v>
      </c>
      <c r="E73" s="102" t="s">
        <v>546</v>
      </c>
      <c r="F73" s="102" t="s">
        <v>606</v>
      </c>
      <c r="G73" s="102" t="s">
        <v>869</v>
      </c>
      <c r="H73" s="102" t="s">
        <v>549</v>
      </c>
      <c r="I73" s="102" t="s">
        <v>531</v>
      </c>
      <c r="J73" s="104">
        <f t="shared" si="9"/>
        <v>1000</v>
      </c>
      <c r="K73" s="104">
        <f t="shared" si="9"/>
        <v>0</v>
      </c>
      <c r="L73" s="104">
        <f t="shared" si="9"/>
        <v>1000</v>
      </c>
      <c r="M73" s="196">
        <f t="shared" si="8"/>
        <v>0</v>
      </c>
    </row>
    <row r="74" spans="1:13" ht="24">
      <c r="A74" s="102"/>
      <c r="B74" s="101" t="s">
        <v>541</v>
      </c>
      <c r="C74" s="101"/>
      <c r="D74" s="99" t="s">
        <v>638</v>
      </c>
      <c r="E74" s="99" t="s">
        <v>546</v>
      </c>
      <c r="F74" s="99" t="s">
        <v>606</v>
      </c>
      <c r="G74" s="99" t="s">
        <v>869</v>
      </c>
      <c r="H74" s="99" t="s">
        <v>575</v>
      </c>
      <c r="I74" s="99" t="s">
        <v>531</v>
      </c>
      <c r="J74" s="98">
        <f t="shared" si="9"/>
        <v>1000</v>
      </c>
      <c r="K74" s="98">
        <f t="shared" si="9"/>
        <v>0</v>
      </c>
      <c r="L74" s="98">
        <f t="shared" si="9"/>
        <v>1000</v>
      </c>
      <c r="M74" s="196">
        <f t="shared" si="8"/>
        <v>0</v>
      </c>
    </row>
    <row r="75" spans="1:13" ht="24">
      <c r="A75" s="102"/>
      <c r="B75" s="101" t="s">
        <v>600</v>
      </c>
      <c r="C75" s="101"/>
      <c r="D75" s="99" t="s">
        <v>638</v>
      </c>
      <c r="E75" s="99" t="s">
        <v>546</v>
      </c>
      <c r="F75" s="99" t="s">
        <v>606</v>
      </c>
      <c r="G75" s="99" t="s">
        <v>869</v>
      </c>
      <c r="H75" s="99" t="s">
        <v>594</v>
      </c>
      <c r="I75" s="99" t="s">
        <v>531</v>
      </c>
      <c r="J75" s="98">
        <f t="shared" si="9"/>
        <v>1000</v>
      </c>
      <c r="K75" s="98">
        <f t="shared" si="9"/>
        <v>0</v>
      </c>
      <c r="L75" s="98">
        <f t="shared" si="9"/>
        <v>1000</v>
      </c>
      <c r="M75" s="196">
        <f t="shared" si="8"/>
        <v>0</v>
      </c>
    </row>
    <row r="76" spans="1:13" ht="12.75">
      <c r="A76" s="102"/>
      <c r="B76" s="101" t="s">
        <v>328</v>
      </c>
      <c r="C76" s="101"/>
      <c r="D76" s="99" t="s">
        <v>638</v>
      </c>
      <c r="E76" s="99" t="s">
        <v>546</v>
      </c>
      <c r="F76" s="99" t="s">
        <v>606</v>
      </c>
      <c r="G76" s="99" t="s">
        <v>869</v>
      </c>
      <c r="H76" s="99" t="s">
        <v>594</v>
      </c>
      <c r="I76" s="99" t="s">
        <v>583</v>
      </c>
      <c r="J76" s="98">
        <f t="shared" si="9"/>
        <v>1000</v>
      </c>
      <c r="K76" s="98">
        <f t="shared" si="9"/>
        <v>0</v>
      </c>
      <c r="L76" s="98">
        <f t="shared" si="9"/>
        <v>1000</v>
      </c>
      <c r="M76" s="196">
        <f t="shared" si="8"/>
        <v>0</v>
      </c>
    </row>
    <row r="77" spans="1:13" ht="12.75">
      <c r="A77" s="102"/>
      <c r="B77" s="101" t="s">
        <v>461</v>
      </c>
      <c r="C77" s="101"/>
      <c r="D77" s="99" t="s">
        <v>638</v>
      </c>
      <c r="E77" s="99" t="s">
        <v>546</v>
      </c>
      <c r="F77" s="99" t="s">
        <v>606</v>
      </c>
      <c r="G77" s="99" t="s">
        <v>869</v>
      </c>
      <c r="H77" s="99" t="s">
        <v>594</v>
      </c>
      <c r="I77" s="99" t="s">
        <v>593</v>
      </c>
      <c r="J77" s="98">
        <v>1000</v>
      </c>
      <c r="K77" s="189">
        <v>0</v>
      </c>
      <c r="L77" s="189">
        <f>J77-K77</f>
        <v>1000</v>
      </c>
      <c r="M77" s="196">
        <f t="shared" si="8"/>
        <v>0</v>
      </c>
    </row>
    <row r="78" spans="1:13" ht="36">
      <c r="A78" s="102"/>
      <c r="B78" s="114" t="s">
        <v>233</v>
      </c>
      <c r="C78" s="114"/>
      <c r="D78" s="102" t="s">
        <v>638</v>
      </c>
      <c r="E78" s="102" t="s">
        <v>546</v>
      </c>
      <c r="F78" s="102" t="s">
        <v>627</v>
      </c>
      <c r="G78" s="107" t="s">
        <v>553</v>
      </c>
      <c r="H78" s="102" t="s">
        <v>531</v>
      </c>
      <c r="I78" s="102" t="s">
        <v>531</v>
      </c>
      <c r="J78" s="104">
        <f aca="true" t="shared" si="10" ref="J78:J86">J79</f>
        <v>57500</v>
      </c>
      <c r="K78" s="120">
        <f aca="true" t="shared" si="11" ref="K78:L86">K79</f>
        <v>14400</v>
      </c>
      <c r="L78" s="120">
        <f t="shared" si="4"/>
        <v>43100</v>
      </c>
      <c r="M78" s="196">
        <f t="shared" si="8"/>
        <v>25.043478260869566</v>
      </c>
    </row>
    <row r="79" spans="1:13" ht="24">
      <c r="A79" s="102"/>
      <c r="B79" s="106" t="s">
        <v>906</v>
      </c>
      <c r="C79" s="106"/>
      <c r="D79" s="102" t="s">
        <v>638</v>
      </c>
      <c r="E79" s="102" t="s">
        <v>546</v>
      </c>
      <c r="F79" s="102" t="s">
        <v>627</v>
      </c>
      <c r="G79" s="102" t="s">
        <v>857</v>
      </c>
      <c r="H79" s="102" t="s">
        <v>531</v>
      </c>
      <c r="I79" s="102" t="s">
        <v>531</v>
      </c>
      <c r="J79" s="104">
        <f>J80</f>
        <v>57500</v>
      </c>
      <c r="K79" s="104">
        <f t="shared" si="11"/>
        <v>14400</v>
      </c>
      <c r="L79" s="104">
        <f t="shared" si="11"/>
        <v>43100</v>
      </c>
      <c r="M79" s="196">
        <f t="shared" si="8"/>
        <v>25.043478260869566</v>
      </c>
    </row>
    <row r="80" spans="1:13" ht="24.75" customHeight="1">
      <c r="A80" s="102"/>
      <c r="B80" s="105" t="s">
        <v>552</v>
      </c>
      <c r="C80" s="105"/>
      <c r="D80" s="102" t="s">
        <v>638</v>
      </c>
      <c r="E80" s="102" t="s">
        <v>546</v>
      </c>
      <c r="F80" s="102" t="s">
        <v>627</v>
      </c>
      <c r="G80" s="102" t="s">
        <v>858</v>
      </c>
      <c r="H80" s="102" t="s">
        <v>531</v>
      </c>
      <c r="I80" s="102" t="s">
        <v>531</v>
      </c>
      <c r="J80" s="104">
        <f t="shared" si="10"/>
        <v>57500</v>
      </c>
      <c r="K80" s="120">
        <f t="shared" si="11"/>
        <v>14400</v>
      </c>
      <c r="L80" s="120">
        <f t="shared" si="4"/>
        <v>43100</v>
      </c>
      <c r="M80" s="196">
        <f t="shared" si="8"/>
        <v>25.043478260869566</v>
      </c>
    </row>
    <row r="81" spans="1:13" ht="48">
      <c r="A81" s="102"/>
      <c r="B81" s="106" t="s">
        <v>551</v>
      </c>
      <c r="C81" s="106"/>
      <c r="D81" s="102" t="s">
        <v>638</v>
      </c>
      <c r="E81" s="102" t="s">
        <v>546</v>
      </c>
      <c r="F81" s="102" t="s">
        <v>627</v>
      </c>
      <c r="G81" s="102" t="s">
        <v>867</v>
      </c>
      <c r="H81" s="102" t="s">
        <v>531</v>
      </c>
      <c r="I81" s="102" t="s">
        <v>531</v>
      </c>
      <c r="J81" s="104">
        <f t="shared" si="10"/>
        <v>57500</v>
      </c>
      <c r="K81" s="120">
        <f t="shared" si="11"/>
        <v>14400</v>
      </c>
      <c r="L81" s="120">
        <f t="shared" si="4"/>
        <v>43100</v>
      </c>
      <c r="M81" s="196">
        <f t="shared" si="8"/>
        <v>25.043478260869566</v>
      </c>
    </row>
    <row r="82" spans="1:13" ht="24">
      <c r="A82" s="102"/>
      <c r="B82" s="105" t="s">
        <v>628</v>
      </c>
      <c r="C82" s="105"/>
      <c r="D82" s="102" t="s">
        <v>638</v>
      </c>
      <c r="E82" s="102" t="s">
        <v>546</v>
      </c>
      <c r="F82" s="102" t="s">
        <v>627</v>
      </c>
      <c r="G82" s="102" t="s">
        <v>873</v>
      </c>
      <c r="H82" s="102" t="s">
        <v>531</v>
      </c>
      <c r="I82" s="102" t="s">
        <v>531</v>
      </c>
      <c r="J82" s="104">
        <f t="shared" si="10"/>
        <v>57500</v>
      </c>
      <c r="K82" s="120">
        <f t="shared" si="11"/>
        <v>14400</v>
      </c>
      <c r="L82" s="120">
        <f t="shared" si="4"/>
        <v>43100</v>
      </c>
      <c r="M82" s="196">
        <f t="shared" si="8"/>
        <v>25.043478260869566</v>
      </c>
    </row>
    <row r="83" spans="1:13" ht="12.75">
      <c r="A83" s="102"/>
      <c r="B83" s="101" t="s">
        <v>85</v>
      </c>
      <c r="C83" s="101"/>
      <c r="D83" s="99" t="s">
        <v>638</v>
      </c>
      <c r="E83" s="99" t="s">
        <v>546</v>
      </c>
      <c r="F83" s="99" t="s">
        <v>627</v>
      </c>
      <c r="G83" s="99" t="s">
        <v>873</v>
      </c>
      <c r="H83" s="99" t="s">
        <v>70</v>
      </c>
      <c r="I83" s="99" t="s">
        <v>531</v>
      </c>
      <c r="J83" s="98">
        <f t="shared" si="10"/>
        <v>57500</v>
      </c>
      <c r="K83" s="189">
        <f t="shared" si="11"/>
        <v>14400</v>
      </c>
      <c r="L83" s="189">
        <f t="shared" si="4"/>
        <v>43100</v>
      </c>
      <c r="M83" s="196">
        <f t="shared" si="8"/>
        <v>25.043478260869566</v>
      </c>
    </row>
    <row r="84" spans="1:13" ht="12.75">
      <c r="A84" s="102"/>
      <c r="B84" s="101" t="s">
        <v>458</v>
      </c>
      <c r="C84" s="101"/>
      <c r="D84" s="99" t="s">
        <v>638</v>
      </c>
      <c r="E84" s="99" t="s">
        <v>546</v>
      </c>
      <c r="F84" s="99" t="s">
        <v>627</v>
      </c>
      <c r="G84" s="99" t="s">
        <v>873</v>
      </c>
      <c r="H84" s="99" t="s">
        <v>544</v>
      </c>
      <c r="I84" s="99" t="s">
        <v>531</v>
      </c>
      <c r="J84" s="98">
        <f t="shared" si="10"/>
        <v>57500</v>
      </c>
      <c r="K84" s="189">
        <f t="shared" si="11"/>
        <v>14400</v>
      </c>
      <c r="L84" s="189">
        <f aca="true" t="shared" si="12" ref="L84:L106">J84-K84</f>
        <v>43100</v>
      </c>
      <c r="M84" s="196">
        <f t="shared" si="8"/>
        <v>25.043478260869566</v>
      </c>
    </row>
    <row r="85" spans="1:13" ht="12.75">
      <c r="A85" s="102"/>
      <c r="B85" s="101" t="s">
        <v>322</v>
      </c>
      <c r="C85" s="101"/>
      <c r="D85" s="99" t="s">
        <v>638</v>
      </c>
      <c r="E85" s="99" t="s">
        <v>546</v>
      </c>
      <c r="F85" s="99" t="s">
        <v>627</v>
      </c>
      <c r="G85" s="99" t="s">
        <v>873</v>
      </c>
      <c r="H85" s="99" t="s">
        <v>544</v>
      </c>
      <c r="I85" s="99" t="s">
        <v>549</v>
      </c>
      <c r="J85" s="98">
        <f t="shared" si="10"/>
        <v>57500</v>
      </c>
      <c r="K85" s="189">
        <f t="shared" si="11"/>
        <v>14400</v>
      </c>
      <c r="L85" s="189">
        <f t="shared" si="12"/>
        <v>43100</v>
      </c>
      <c r="M85" s="196">
        <f t="shared" si="8"/>
        <v>25.043478260869566</v>
      </c>
    </row>
    <row r="86" spans="1:13" ht="12.75">
      <c r="A86" s="102"/>
      <c r="B86" s="101" t="s">
        <v>513</v>
      </c>
      <c r="C86" s="101"/>
      <c r="D86" s="99" t="s">
        <v>638</v>
      </c>
      <c r="E86" s="99" t="s">
        <v>546</v>
      </c>
      <c r="F86" s="99" t="s">
        <v>627</v>
      </c>
      <c r="G86" s="99" t="s">
        <v>873</v>
      </c>
      <c r="H86" s="99" t="s">
        <v>544</v>
      </c>
      <c r="I86" s="99" t="s">
        <v>548</v>
      </c>
      <c r="J86" s="98">
        <f t="shared" si="10"/>
        <v>57500</v>
      </c>
      <c r="K86" s="189">
        <f t="shared" si="11"/>
        <v>14400</v>
      </c>
      <c r="L86" s="189">
        <f t="shared" si="12"/>
        <v>43100</v>
      </c>
      <c r="M86" s="196">
        <f t="shared" si="8"/>
        <v>25.043478260869566</v>
      </c>
    </row>
    <row r="87" spans="1:13" ht="24">
      <c r="A87" s="102"/>
      <c r="B87" s="101" t="s">
        <v>547</v>
      </c>
      <c r="C87" s="101"/>
      <c r="D87" s="99" t="s">
        <v>638</v>
      </c>
      <c r="E87" s="99" t="s">
        <v>546</v>
      </c>
      <c r="F87" s="99" t="s">
        <v>627</v>
      </c>
      <c r="G87" s="99" t="s">
        <v>873</v>
      </c>
      <c r="H87" s="99" t="s">
        <v>544</v>
      </c>
      <c r="I87" s="99" t="s">
        <v>543</v>
      </c>
      <c r="J87" s="98">
        <v>57500</v>
      </c>
      <c r="K87" s="189">
        <v>14400</v>
      </c>
      <c r="L87" s="189">
        <f t="shared" si="12"/>
        <v>43100</v>
      </c>
      <c r="M87" s="196">
        <f t="shared" si="8"/>
        <v>25.043478260869566</v>
      </c>
    </row>
    <row r="88" spans="1:13" ht="12.75">
      <c r="A88" s="102"/>
      <c r="B88" s="106" t="s">
        <v>227</v>
      </c>
      <c r="C88" s="106"/>
      <c r="D88" s="102" t="s">
        <v>638</v>
      </c>
      <c r="E88" s="102" t="s">
        <v>546</v>
      </c>
      <c r="F88" s="102" t="s">
        <v>574</v>
      </c>
      <c r="G88" s="107" t="s">
        <v>553</v>
      </c>
      <c r="H88" s="102" t="s">
        <v>531</v>
      </c>
      <c r="I88" s="102" t="s">
        <v>531</v>
      </c>
      <c r="J88" s="104">
        <f aca="true" t="shared" si="13" ref="J88:L91">J89</f>
        <v>622500</v>
      </c>
      <c r="K88" s="120">
        <f t="shared" si="13"/>
        <v>0</v>
      </c>
      <c r="L88" s="120">
        <f t="shared" si="12"/>
        <v>622500</v>
      </c>
      <c r="M88" s="196">
        <f t="shared" si="8"/>
        <v>0</v>
      </c>
    </row>
    <row r="89" spans="1:13" ht="24">
      <c r="A89" s="102"/>
      <c r="B89" s="106" t="s">
        <v>906</v>
      </c>
      <c r="C89" s="106"/>
      <c r="D89" s="102" t="s">
        <v>638</v>
      </c>
      <c r="E89" s="102" t="s">
        <v>546</v>
      </c>
      <c r="F89" s="102" t="s">
        <v>574</v>
      </c>
      <c r="G89" s="102" t="s">
        <v>857</v>
      </c>
      <c r="H89" s="102" t="s">
        <v>531</v>
      </c>
      <c r="I89" s="102" t="s">
        <v>531</v>
      </c>
      <c r="J89" s="104">
        <f>J90</f>
        <v>622500</v>
      </c>
      <c r="K89" s="104">
        <f t="shared" si="13"/>
        <v>0</v>
      </c>
      <c r="L89" s="104">
        <f t="shared" si="13"/>
        <v>622500</v>
      </c>
      <c r="M89" s="196">
        <f t="shared" si="8"/>
        <v>0</v>
      </c>
    </row>
    <row r="90" spans="1:13" ht="24">
      <c r="A90" s="102"/>
      <c r="B90" s="105" t="s">
        <v>552</v>
      </c>
      <c r="C90" s="105"/>
      <c r="D90" s="102" t="s">
        <v>638</v>
      </c>
      <c r="E90" s="102" t="s">
        <v>546</v>
      </c>
      <c r="F90" s="102" t="s">
        <v>574</v>
      </c>
      <c r="G90" s="102" t="s">
        <v>858</v>
      </c>
      <c r="H90" s="102" t="s">
        <v>531</v>
      </c>
      <c r="I90" s="102" t="s">
        <v>531</v>
      </c>
      <c r="J90" s="104">
        <f t="shared" si="13"/>
        <v>622500</v>
      </c>
      <c r="K90" s="120">
        <f t="shared" si="13"/>
        <v>0</v>
      </c>
      <c r="L90" s="120">
        <f t="shared" si="12"/>
        <v>622500</v>
      </c>
      <c r="M90" s="196">
        <f t="shared" si="8"/>
        <v>0</v>
      </c>
    </row>
    <row r="91" spans="1:13" ht="24">
      <c r="A91" s="102"/>
      <c r="B91" s="105" t="s">
        <v>571</v>
      </c>
      <c r="C91" s="105"/>
      <c r="D91" s="102" t="s">
        <v>638</v>
      </c>
      <c r="E91" s="102" t="s">
        <v>546</v>
      </c>
      <c r="F91" s="102" t="s">
        <v>574</v>
      </c>
      <c r="G91" s="102" t="s">
        <v>874</v>
      </c>
      <c r="H91" s="102" t="s">
        <v>531</v>
      </c>
      <c r="I91" s="102" t="s">
        <v>531</v>
      </c>
      <c r="J91" s="104">
        <f t="shared" si="13"/>
        <v>622500</v>
      </c>
      <c r="K91" s="120">
        <f t="shared" si="13"/>
        <v>0</v>
      </c>
      <c r="L91" s="120">
        <f t="shared" si="12"/>
        <v>622500</v>
      </c>
      <c r="M91" s="196">
        <f t="shared" si="8"/>
        <v>0</v>
      </c>
    </row>
    <row r="92" spans="1:13" ht="12.75">
      <c r="A92" s="102"/>
      <c r="B92" s="109" t="s">
        <v>225</v>
      </c>
      <c r="C92" s="109"/>
      <c r="D92" s="102" t="s">
        <v>638</v>
      </c>
      <c r="E92" s="102" t="s">
        <v>546</v>
      </c>
      <c r="F92" s="102" t="s">
        <v>574</v>
      </c>
      <c r="G92" s="102" t="s">
        <v>875</v>
      </c>
      <c r="H92" s="102" t="s">
        <v>531</v>
      </c>
      <c r="I92" s="102" t="s">
        <v>531</v>
      </c>
      <c r="J92" s="104">
        <f>J94</f>
        <v>622500</v>
      </c>
      <c r="K92" s="120">
        <f>K93</f>
        <v>0</v>
      </c>
      <c r="L92" s="120">
        <f t="shared" si="12"/>
        <v>622500</v>
      </c>
      <c r="M92" s="196">
        <f t="shared" si="8"/>
        <v>0</v>
      </c>
    </row>
    <row r="93" spans="1:13" ht="12.75">
      <c r="A93" s="102"/>
      <c r="B93" s="101" t="s">
        <v>623</v>
      </c>
      <c r="C93" s="101"/>
      <c r="D93" s="99" t="s">
        <v>638</v>
      </c>
      <c r="E93" s="99" t="s">
        <v>546</v>
      </c>
      <c r="F93" s="99" t="s">
        <v>574</v>
      </c>
      <c r="G93" s="99" t="s">
        <v>875</v>
      </c>
      <c r="H93" s="99" t="s">
        <v>622</v>
      </c>
      <c r="I93" s="99" t="s">
        <v>531</v>
      </c>
      <c r="J93" s="98">
        <f>J94</f>
        <v>622500</v>
      </c>
      <c r="K93" s="189">
        <f>K94</f>
        <v>0</v>
      </c>
      <c r="L93" s="189">
        <f t="shared" si="12"/>
        <v>622500</v>
      </c>
      <c r="M93" s="196">
        <f t="shared" si="8"/>
        <v>0</v>
      </c>
    </row>
    <row r="94" spans="1:13" ht="12.75">
      <c r="A94" s="102"/>
      <c r="B94" s="101" t="s">
        <v>626</v>
      </c>
      <c r="C94" s="101"/>
      <c r="D94" s="99" t="s">
        <v>638</v>
      </c>
      <c r="E94" s="99" t="s">
        <v>546</v>
      </c>
      <c r="F94" s="99" t="s">
        <v>574</v>
      </c>
      <c r="G94" s="99" t="s">
        <v>875</v>
      </c>
      <c r="H94" s="99" t="s">
        <v>625</v>
      </c>
      <c r="I94" s="99" t="s">
        <v>531</v>
      </c>
      <c r="J94" s="98">
        <f>J95</f>
        <v>622500</v>
      </c>
      <c r="K94" s="189">
        <f>K95</f>
        <v>0</v>
      </c>
      <c r="L94" s="189">
        <f t="shared" si="12"/>
        <v>622500</v>
      </c>
      <c r="M94" s="196">
        <f t="shared" si="8"/>
        <v>0</v>
      </c>
    </row>
    <row r="95" spans="1:13" ht="12.75">
      <c r="A95" s="102"/>
      <c r="B95" s="101" t="s">
        <v>322</v>
      </c>
      <c r="C95" s="101"/>
      <c r="D95" s="99" t="s">
        <v>638</v>
      </c>
      <c r="E95" s="99" t="s">
        <v>546</v>
      </c>
      <c r="F95" s="99" t="s">
        <v>574</v>
      </c>
      <c r="G95" s="99" t="s">
        <v>875</v>
      </c>
      <c r="H95" s="99" t="s">
        <v>625</v>
      </c>
      <c r="I95" s="99" t="s">
        <v>549</v>
      </c>
      <c r="J95" s="98">
        <f>J96</f>
        <v>622500</v>
      </c>
      <c r="K95" s="189">
        <f>K96</f>
        <v>0</v>
      </c>
      <c r="L95" s="189">
        <f t="shared" si="12"/>
        <v>622500</v>
      </c>
      <c r="M95" s="196">
        <f t="shared" si="8"/>
        <v>0</v>
      </c>
    </row>
    <row r="96" spans="1:13" ht="12.75">
      <c r="A96" s="102"/>
      <c r="B96" s="101" t="s">
        <v>58</v>
      </c>
      <c r="C96" s="101"/>
      <c r="D96" s="99" t="s">
        <v>638</v>
      </c>
      <c r="E96" s="99" t="s">
        <v>546</v>
      </c>
      <c r="F96" s="99" t="s">
        <v>574</v>
      </c>
      <c r="G96" s="99" t="s">
        <v>875</v>
      </c>
      <c r="H96" s="99" t="s">
        <v>625</v>
      </c>
      <c r="I96" s="99" t="s">
        <v>618</v>
      </c>
      <c r="J96" s="98">
        <v>622500</v>
      </c>
      <c r="K96" s="189">
        <v>0</v>
      </c>
      <c r="L96" s="189">
        <f t="shared" si="12"/>
        <v>622500</v>
      </c>
      <c r="M96" s="196">
        <f t="shared" si="8"/>
        <v>0</v>
      </c>
    </row>
    <row r="97" spans="1:13" ht="12.75">
      <c r="A97" s="102"/>
      <c r="B97" s="106" t="s">
        <v>223</v>
      </c>
      <c r="C97" s="106"/>
      <c r="D97" s="102" t="s">
        <v>638</v>
      </c>
      <c r="E97" s="102" t="s">
        <v>546</v>
      </c>
      <c r="F97" s="102" t="s">
        <v>570</v>
      </c>
      <c r="G97" s="107" t="s">
        <v>553</v>
      </c>
      <c r="H97" s="102" t="s">
        <v>531</v>
      </c>
      <c r="I97" s="102" t="s">
        <v>531</v>
      </c>
      <c r="J97" s="104">
        <f>J98+J121+J130</f>
        <v>1283200</v>
      </c>
      <c r="K97" s="104">
        <f>K98+K121+K130</f>
        <v>90978</v>
      </c>
      <c r="L97" s="104">
        <f>L98+L121+L130</f>
        <v>1192222</v>
      </c>
      <c r="M97" s="196">
        <f t="shared" si="8"/>
        <v>7.089931421446384</v>
      </c>
    </row>
    <row r="98" spans="1:13" ht="36">
      <c r="A98" s="102"/>
      <c r="B98" s="106" t="s">
        <v>877</v>
      </c>
      <c r="C98" s="106"/>
      <c r="D98" s="102" t="s">
        <v>638</v>
      </c>
      <c r="E98" s="102" t="s">
        <v>546</v>
      </c>
      <c r="F98" s="102" t="s">
        <v>570</v>
      </c>
      <c r="G98" s="102" t="s">
        <v>876</v>
      </c>
      <c r="H98" s="102" t="s">
        <v>531</v>
      </c>
      <c r="I98" s="102" t="s">
        <v>531</v>
      </c>
      <c r="J98" s="104">
        <f>J99</f>
        <v>854000</v>
      </c>
      <c r="K98" s="104">
        <f>K99</f>
        <v>90978</v>
      </c>
      <c r="L98" s="104">
        <f>L99</f>
        <v>763022</v>
      </c>
      <c r="M98" s="196">
        <f t="shared" si="8"/>
        <v>10.653161592505855</v>
      </c>
    </row>
    <row r="99" spans="1:13" ht="12.75">
      <c r="A99" s="102"/>
      <c r="B99" s="106" t="s">
        <v>584</v>
      </c>
      <c r="C99" s="106"/>
      <c r="D99" s="102" t="s">
        <v>638</v>
      </c>
      <c r="E99" s="102" t="s">
        <v>546</v>
      </c>
      <c r="F99" s="102" t="s">
        <v>570</v>
      </c>
      <c r="G99" s="102" t="s">
        <v>878</v>
      </c>
      <c r="H99" s="102" t="s">
        <v>531</v>
      </c>
      <c r="I99" s="102" t="s">
        <v>531</v>
      </c>
      <c r="J99" s="104">
        <f>J100+J107+J114</f>
        <v>854000</v>
      </c>
      <c r="K99" s="104">
        <f>K100+K107+K114</f>
        <v>90978</v>
      </c>
      <c r="L99" s="104">
        <f>L100+L107+L114</f>
        <v>763022</v>
      </c>
      <c r="M99" s="196">
        <f t="shared" si="8"/>
        <v>10.653161592505855</v>
      </c>
    </row>
    <row r="100" spans="1:13" ht="24">
      <c r="A100" s="102"/>
      <c r="B100" s="105" t="s">
        <v>96</v>
      </c>
      <c r="C100" s="105"/>
      <c r="D100" s="102" t="s">
        <v>638</v>
      </c>
      <c r="E100" s="102" t="s">
        <v>546</v>
      </c>
      <c r="F100" s="102" t="s">
        <v>570</v>
      </c>
      <c r="G100" s="102" t="s">
        <v>879</v>
      </c>
      <c r="H100" s="102" t="s">
        <v>531</v>
      </c>
      <c r="I100" s="102" t="s">
        <v>531</v>
      </c>
      <c r="J100" s="104">
        <f aca="true" t="shared" si="14" ref="J100:K105">J101</f>
        <v>731000</v>
      </c>
      <c r="K100" s="120">
        <f t="shared" si="14"/>
        <v>89130</v>
      </c>
      <c r="L100" s="120">
        <f t="shared" si="12"/>
        <v>641870</v>
      </c>
      <c r="M100" s="196">
        <f t="shared" si="8"/>
        <v>12.192886456908344</v>
      </c>
    </row>
    <row r="101" spans="1:13" ht="26.25" customHeight="1">
      <c r="A101" s="102"/>
      <c r="B101" s="101" t="s">
        <v>601</v>
      </c>
      <c r="C101" s="101"/>
      <c r="D101" s="99" t="s">
        <v>638</v>
      </c>
      <c r="E101" s="99" t="s">
        <v>546</v>
      </c>
      <c r="F101" s="99" t="s">
        <v>570</v>
      </c>
      <c r="G101" s="99" t="s">
        <v>879</v>
      </c>
      <c r="H101" s="99" t="s">
        <v>549</v>
      </c>
      <c r="I101" s="99" t="s">
        <v>531</v>
      </c>
      <c r="J101" s="98">
        <f t="shared" si="14"/>
        <v>731000</v>
      </c>
      <c r="K101" s="189">
        <f t="shared" si="14"/>
        <v>89130</v>
      </c>
      <c r="L101" s="189">
        <f t="shared" si="12"/>
        <v>641870</v>
      </c>
      <c r="M101" s="196">
        <f t="shared" si="8"/>
        <v>12.192886456908344</v>
      </c>
    </row>
    <row r="102" spans="1:13" ht="24">
      <c r="A102" s="102"/>
      <c r="B102" s="101" t="s">
        <v>541</v>
      </c>
      <c r="C102" s="101"/>
      <c r="D102" s="99" t="s">
        <v>638</v>
      </c>
      <c r="E102" s="99" t="s">
        <v>546</v>
      </c>
      <c r="F102" s="99" t="s">
        <v>570</v>
      </c>
      <c r="G102" s="99" t="s">
        <v>879</v>
      </c>
      <c r="H102" s="99" t="s">
        <v>575</v>
      </c>
      <c r="I102" s="99" t="s">
        <v>531</v>
      </c>
      <c r="J102" s="98">
        <f t="shared" si="14"/>
        <v>731000</v>
      </c>
      <c r="K102" s="189">
        <f t="shared" si="14"/>
        <v>89130</v>
      </c>
      <c r="L102" s="189">
        <f t="shared" si="12"/>
        <v>641870</v>
      </c>
      <c r="M102" s="196">
        <f t="shared" si="8"/>
        <v>12.192886456908344</v>
      </c>
    </row>
    <row r="103" spans="1:13" ht="28.5" customHeight="1">
      <c r="A103" s="102"/>
      <c r="B103" s="101" t="s">
        <v>600</v>
      </c>
      <c r="C103" s="101"/>
      <c r="D103" s="99" t="s">
        <v>638</v>
      </c>
      <c r="E103" s="99" t="s">
        <v>546</v>
      </c>
      <c r="F103" s="99" t="s">
        <v>570</v>
      </c>
      <c r="G103" s="99" t="s">
        <v>879</v>
      </c>
      <c r="H103" s="99" t="s">
        <v>594</v>
      </c>
      <c r="I103" s="99" t="s">
        <v>531</v>
      </c>
      <c r="J103" s="98">
        <f t="shared" si="14"/>
        <v>731000</v>
      </c>
      <c r="K103" s="189">
        <f t="shared" si="14"/>
        <v>89130</v>
      </c>
      <c r="L103" s="189">
        <f t="shared" si="12"/>
        <v>641870</v>
      </c>
      <c r="M103" s="196">
        <f t="shared" si="8"/>
        <v>12.192886456908344</v>
      </c>
    </row>
    <row r="104" spans="1:13" ht="12.75">
      <c r="A104" s="102"/>
      <c r="B104" s="101" t="s">
        <v>322</v>
      </c>
      <c r="C104" s="101"/>
      <c r="D104" s="99" t="s">
        <v>638</v>
      </c>
      <c r="E104" s="99" t="s">
        <v>546</v>
      </c>
      <c r="F104" s="99" t="s">
        <v>570</v>
      </c>
      <c r="G104" s="99" t="s">
        <v>879</v>
      </c>
      <c r="H104" s="99" t="s">
        <v>594</v>
      </c>
      <c r="I104" s="99" t="s">
        <v>549</v>
      </c>
      <c r="J104" s="98">
        <f t="shared" si="14"/>
        <v>731000</v>
      </c>
      <c r="K104" s="189">
        <f t="shared" si="14"/>
        <v>89130</v>
      </c>
      <c r="L104" s="189">
        <f t="shared" si="12"/>
        <v>641870</v>
      </c>
      <c r="M104" s="196">
        <f t="shared" si="8"/>
        <v>12.192886456908344</v>
      </c>
    </row>
    <row r="105" spans="1:13" ht="12.75">
      <c r="A105" s="102"/>
      <c r="B105" s="101" t="s">
        <v>326</v>
      </c>
      <c r="C105" s="101"/>
      <c r="D105" s="99" t="s">
        <v>638</v>
      </c>
      <c r="E105" s="99" t="s">
        <v>546</v>
      </c>
      <c r="F105" s="99" t="s">
        <v>570</v>
      </c>
      <c r="G105" s="99" t="s">
        <v>879</v>
      </c>
      <c r="H105" s="99" t="s">
        <v>594</v>
      </c>
      <c r="I105" s="99" t="s">
        <v>599</v>
      </c>
      <c r="J105" s="98">
        <f t="shared" si="14"/>
        <v>731000</v>
      </c>
      <c r="K105" s="189">
        <f t="shared" si="14"/>
        <v>89130</v>
      </c>
      <c r="L105" s="189">
        <f t="shared" si="12"/>
        <v>641870</v>
      </c>
      <c r="M105" s="196">
        <f t="shared" si="8"/>
        <v>12.192886456908344</v>
      </c>
    </row>
    <row r="106" spans="1:13" ht="12.75">
      <c r="A106" s="102"/>
      <c r="B106" s="101" t="s">
        <v>57</v>
      </c>
      <c r="C106" s="101"/>
      <c r="D106" s="99" t="s">
        <v>638</v>
      </c>
      <c r="E106" s="99" t="s">
        <v>546</v>
      </c>
      <c r="F106" s="99" t="s">
        <v>570</v>
      </c>
      <c r="G106" s="99" t="s">
        <v>879</v>
      </c>
      <c r="H106" s="99" t="s">
        <v>594</v>
      </c>
      <c r="I106" s="99" t="s">
        <v>595</v>
      </c>
      <c r="J106" s="98">
        <v>731000</v>
      </c>
      <c r="K106" s="189">
        <v>89130</v>
      </c>
      <c r="L106" s="189">
        <f t="shared" si="12"/>
        <v>641870</v>
      </c>
      <c r="M106" s="196">
        <f t="shared" si="8"/>
        <v>12.192886456908344</v>
      </c>
    </row>
    <row r="107" spans="1:13" ht="24">
      <c r="A107" s="102"/>
      <c r="B107" s="109" t="s">
        <v>617</v>
      </c>
      <c r="C107" s="109"/>
      <c r="D107" s="102" t="s">
        <v>638</v>
      </c>
      <c r="E107" s="102" t="s">
        <v>546</v>
      </c>
      <c r="F107" s="102" t="s">
        <v>570</v>
      </c>
      <c r="G107" s="102" t="s">
        <v>880</v>
      </c>
      <c r="H107" s="102" t="s">
        <v>531</v>
      </c>
      <c r="I107" s="102" t="s">
        <v>531</v>
      </c>
      <c r="J107" s="104">
        <f aca="true" t="shared" si="15" ref="J107:K112">J108</f>
        <v>100000</v>
      </c>
      <c r="K107" s="120">
        <f t="shared" si="15"/>
        <v>0</v>
      </c>
      <c r="L107" s="120">
        <f aca="true" t="shared" si="16" ref="L107:L152">J107-K107</f>
        <v>100000</v>
      </c>
      <c r="M107" s="196">
        <f t="shared" si="8"/>
        <v>0</v>
      </c>
    </row>
    <row r="108" spans="1:13" ht="24">
      <c r="A108" s="102"/>
      <c r="B108" s="101" t="s">
        <v>601</v>
      </c>
      <c r="C108" s="101"/>
      <c r="D108" s="99" t="s">
        <v>638</v>
      </c>
      <c r="E108" s="99" t="s">
        <v>546</v>
      </c>
      <c r="F108" s="99" t="s">
        <v>570</v>
      </c>
      <c r="G108" s="99" t="s">
        <v>880</v>
      </c>
      <c r="H108" s="99" t="s">
        <v>549</v>
      </c>
      <c r="I108" s="99" t="s">
        <v>531</v>
      </c>
      <c r="J108" s="98">
        <f t="shared" si="15"/>
        <v>100000</v>
      </c>
      <c r="K108" s="189">
        <f t="shared" si="15"/>
        <v>0</v>
      </c>
      <c r="L108" s="189">
        <f t="shared" si="16"/>
        <v>100000</v>
      </c>
      <c r="M108" s="196">
        <f t="shared" si="8"/>
        <v>0</v>
      </c>
    </row>
    <row r="109" spans="1:13" ht="24">
      <c r="A109" s="102"/>
      <c r="B109" s="101" t="s">
        <v>541</v>
      </c>
      <c r="C109" s="101"/>
      <c r="D109" s="99" t="s">
        <v>638</v>
      </c>
      <c r="E109" s="99" t="s">
        <v>546</v>
      </c>
      <c r="F109" s="99" t="s">
        <v>570</v>
      </c>
      <c r="G109" s="99" t="s">
        <v>880</v>
      </c>
      <c r="H109" s="99" t="s">
        <v>575</v>
      </c>
      <c r="I109" s="99" t="s">
        <v>531</v>
      </c>
      <c r="J109" s="98">
        <f t="shared" si="15"/>
        <v>100000</v>
      </c>
      <c r="K109" s="189">
        <f t="shared" si="15"/>
        <v>0</v>
      </c>
      <c r="L109" s="189">
        <f t="shared" si="16"/>
        <v>100000</v>
      </c>
      <c r="M109" s="196">
        <f t="shared" si="8"/>
        <v>0</v>
      </c>
    </row>
    <row r="110" spans="1:13" ht="27" customHeight="1">
      <c r="A110" s="102"/>
      <c r="B110" s="101" t="s">
        <v>600</v>
      </c>
      <c r="C110" s="101"/>
      <c r="D110" s="99" t="s">
        <v>638</v>
      </c>
      <c r="E110" s="99" t="s">
        <v>546</v>
      </c>
      <c r="F110" s="99" t="s">
        <v>570</v>
      </c>
      <c r="G110" s="99" t="s">
        <v>880</v>
      </c>
      <c r="H110" s="99" t="s">
        <v>594</v>
      </c>
      <c r="I110" s="99" t="s">
        <v>531</v>
      </c>
      <c r="J110" s="98">
        <f t="shared" si="15"/>
        <v>100000</v>
      </c>
      <c r="K110" s="189">
        <f t="shared" si="15"/>
        <v>0</v>
      </c>
      <c r="L110" s="189">
        <f t="shared" si="16"/>
        <v>100000</v>
      </c>
      <c r="M110" s="196">
        <f t="shared" si="8"/>
        <v>0</v>
      </c>
    </row>
    <row r="111" spans="1:13" ht="12.75">
      <c r="A111" s="102"/>
      <c r="B111" s="101" t="s">
        <v>322</v>
      </c>
      <c r="C111" s="101"/>
      <c r="D111" s="99" t="s">
        <v>638</v>
      </c>
      <c r="E111" s="99" t="s">
        <v>546</v>
      </c>
      <c r="F111" s="99" t="s">
        <v>570</v>
      </c>
      <c r="G111" s="99" t="s">
        <v>880</v>
      </c>
      <c r="H111" s="99" t="s">
        <v>594</v>
      </c>
      <c r="I111" s="99" t="s">
        <v>549</v>
      </c>
      <c r="J111" s="98">
        <f t="shared" si="15"/>
        <v>100000</v>
      </c>
      <c r="K111" s="189">
        <f t="shared" si="15"/>
        <v>0</v>
      </c>
      <c r="L111" s="189">
        <f t="shared" si="16"/>
        <v>100000</v>
      </c>
      <c r="M111" s="196">
        <f t="shared" si="8"/>
        <v>0</v>
      </c>
    </row>
    <row r="112" spans="1:13" ht="12.75">
      <c r="A112" s="102"/>
      <c r="B112" s="101" t="s">
        <v>326</v>
      </c>
      <c r="C112" s="101"/>
      <c r="D112" s="99" t="s">
        <v>638</v>
      </c>
      <c r="E112" s="99" t="s">
        <v>546</v>
      </c>
      <c r="F112" s="99" t="s">
        <v>570</v>
      </c>
      <c r="G112" s="99" t="s">
        <v>880</v>
      </c>
      <c r="H112" s="99" t="s">
        <v>594</v>
      </c>
      <c r="I112" s="99" t="s">
        <v>599</v>
      </c>
      <c r="J112" s="98">
        <f t="shared" si="15"/>
        <v>100000</v>
      </c>
      <c r="K112" s="189">
        <f t="shared" si="15"/>
        <v>0</v>
      </c>
      <c r="L112" s="189">
        <f t="shared" si="16"/>
        <v>100000</v>
      </c>
      <c r="M112" s="196">
        <f t="shared" si="8"/>
        <v>0</v>
      </c>
    </row>
    <row r="113" spans="1:13" ht="12.75">
      <c r="A113" s="102"/>
      <c r="B113" s="101" t="s">
        <v>57</v>
      </c>
      <c r="C113" s="101"/>
      <c r="D113" s="99" t="s">
        <v>638</v>
      </c>
      <c r="E113" s="99" t="s">
        <v>546</v>
      </c>
      <c r="F113" s="99" t="s">
        <v>570</v>
      </c>
      <c r="G113" s="99" t="s">
        <v>880</v>
      </c>
      <c r="H113" s="99" t="s">
        <v>594</v>
      </c>
      <c r="I113" s="99" t="s">
        <v>595</v>
      </c>
      <c r="J113" s="98">
        <v>100000</v>
      </c>
      <c r="K113" s="189">
        <v>0</v>
      </c>
      <c r="L113" s="189">
        <f t="shared" si="16"/>
        <v>100000</v>
      </c>
      <c r="M113" s="196">
        <f t="shared" si="8"/>
        <v>0</v>
      </c>
    </row>
    <row r="114" spans="1:13" ht="12.75">
      <c r="A114" s="102"/>
      <c r="B114" s="109" t="s">
        <v>616</v>
      </c>
      <c r="C114" s="109"/>
      <c r="D114" s="102" t="s">
        <v>638</v>
      </c>
      <c r="E114" s="102" t="s">
        <v>546</v>
      </c>
      <c r="F114" s="102" t="s">
        <v>570</v>
      </c>
      <c r="G114" s="102" t="s">
        <v>881</v>
      </c>
      <c r="H114" s="102" t="s">
        <v>531</v>
      </c>
      <c r="I114" s="102" t="s">
        <v>531</v>
      </c>
      <c r="J114" s="104">
        <f aca="true" t="shared" si="17" ref="J114:K119">J115</f>
        <v>23000</v>
      </c>
      <c r="K114" s="120">
        <f t="shared" si="17"/>
        <v>1848</v>
      </c>
      <c r="L114" s="120">
        <f t="shared" si="16"/>
        <v>21152</v>
      </c>
      <c r="M114" s="196">
        <f t="shared" si="8"/>
        <v>8.034782608695652</v>
      </c>
    </row>
    <row r="115" spans="1:13" ht="24">
      <c r="A115" s="102"/>
      <c r="B115" s="101" t="s">
        <v>601</v>
      </c>
      <c r="C115" s="101"/>
      <c r="D115" s="99" t="s">
        <v>638</v>
      </c>
      <c r="E115" s="99" t="s">
        <v>546</v>
      </c>
      <c r="F115" s="99" t="s">
        <v>570</v>
      </c>
      <c r="G115" s="99" t="s">
        <v>881</v>
      </c>
      <c r="H115" s="99" t="s">
        <v>549</v>
      </c>
      <c r="I115" s="99" t="s">
        <v>531</v>
      </c>
      <c r="J115" s="98">
        <f t="shared" si="17"/>
        <v>23000</v>
      </c>
      <c r="K115" s="189">
        <f t="shared" si="17"/>
        <v>1848</v>
      </c>
      <c r="L115" s="189">
        <f t="shared" si="16"/>
        <v>21152</v>
      </c>
      <c r="M115" s="196">
        <f t="shared" si="8"/>
        <v>8.034782608695652</v>
      </c>
    </row>
    <row r="116" spans="1:13" ht="24">
      <c r="A116" s="102"/>
      <c r="B116" s="101" t="s">
        <v>541</v>
      </c>
      <c r="C116" s="101"/>
      <c r="D116" s="99" t="s">
        <v>638</v>
      </c>
      <c r="E116" s="99" t="s">
        <v>546</v>
      </c>
      <c r="F116" s="99" t="s">
        <v>570</v>
      </c>
      <c r="G116" s="99" t="s">
        <v>881</v>
      </c>
      <c r="H116" s="99" t="s">
        <v>575</v>
      </c>
      <c r="I116" s="99" t="s">
        <v>531</v>
      </c>
      <c r="J116" s="98">
        <f t="shared" si="17"/>
        <v>23000</v>
      </c>
      <c r="K116" s="189">
        <f t="shared" si="17"/>
        <v>1848</v>
      </c>
      <c r="L116" s="189">
        <f t="shared" si="16"/>
        <v>21152</v>
      </c>
      <c r="M116" s="196">
        <f t="shared" si="8"/>
        <v>8.034782608695652</v>
      </c>
    </row>
    <row r="117" spans="1:13" ht="27.75" customHeight="1">
      <c r="A117" s="102"/>
      <c r="B117" s="101" t="s">
        <v>600</v>
      </c>
      <c r="C117" s="101"/>
      <c r="D117" s="99" t="s">
        <v>638</v>
      </c>
      <c r="E117" s="99" t="s">
        <v>546</v>
      </c>
      <c r="F117" s="99" t="s">
        <v>570</v>
      </c>
      <c r="G117" s="99" t="s">
        <v>881</v>
      </c>
      <c r="H117" s="99" t="s">
        <v>594</v>
      </c>
      <c r="I117" s="99" t="s">
        <v>531</v>
      </c>
      <c r="J117" s="98">
        <f t="shared" si="17"/>
        <v>23000</v>
      </c>
      <c r="K117" s="189">
        <f t="shared" si="17"/>
        <v>1848</v>
      </c>
      <c r="L117" s="189">
        <f t="shared" si="16"/>
        <v>21152</v>
      </c>
      <c r="M117" s="196">
        <f t="shared" si="8"/>
        <v>8.034782608695652</v>
      </c>
    </row>
    <row r="118" spans="1:13" ht="12.75">
      <c r="A118" s="102"/>
      <c r="B118" s="101" t="s">
        <v>322</v>
      </c>
      <c r="C118" s="101"/>
      <c r="D118" s="99" t="s">
        <v>638</v>
      </c>
      <c r="E118" s="99" t="s">
        <v>546</v>
      </c>
      <c r="F118" s="99" t="s">
        <v>570</v>
      </c>
      <c r="G118" s="99" t="s">
        <v>881</v>
      </c>
      <c r="H118" s="99" t="s">
        <v>594</v>
      </c>
      <c r="I118" s="99" t="s">
        <v>549</v>
      </c>
      <c r="J118" s="98">
        <f t="shared" si="17"/>
        <v>23000</v>
      </c>
      <c r="K118" s="189">
        <f t="shared" si="17"/>
        <v>1848</v>
      </c>
      <c r="L118" s="189">
        <f t="shared" si="16"/>
        <v>21152</v>
      </c>
      <c r="M118" s="196">
        <f t="shared" si="8"/>
        <v>8.034782608695652</v>
      </c>
    </row>
    <row r="119" spans="1:13" ht="12.75">
      <c r="A119" s="102"/>
      <c r="B119" s="101" t="s">
        <v>326</v>
      </c>
      <c r="C119" s="101"/>
      <c r="D119" s="99" t="s">
        <v>638</v>
      </c>
      <c r="E119" s="99" t="s">
        <v>546</v>
      </c>
      <c r="F119" s="99" t="s">
        <v>570</v>
      </c>
      <c r="G119" s="99" t="s">
        <v>881</v>
      </c>
      <c r="H119" s="99" t="s">
        <v>594</v>
      </c>
      <c r="I119" s="99" t="s">
        <v>599</v>
      </c>
      <c r="J119" s="98">
        <f t="shared" si="17"/>
        <v>23000</v>
      </c>
      <c r="K119" s="189">
        <f t="shared" si="17"/>
        <v>1848</v>
      </c>
      <c r="L119" s="189">
        <f t="shared" si="16"/>
        <v>21152</v>
      </c>
      <c r="M119" s="196">
        <f t="shared" si="8"/>
        <v>8.034782608695652</v>
      </c>
    </row>
    <row r="120" spans="1:13" ht="12.75">
      <c r="A120" s="102"/>
      <c r="B120" s="101" t="s">
        <v>57</v>
      </c>
      <c r="C120" s="101"/>
      <c r="D120" s="99" t="s">
        <v>638</v>
      </c>
      <c r="E120" s="99" t="s">
        <v>546</v>
      </c>
      <c r="F120" s="99" t="s">
        <v>570</v>
      </c>
      <c r="G120" s="99" t="s">
        <v>881</v>
      </c>
      <c r="H120" s="99" t="s">
        <v>594</v>
      </c>
      <c r="I120" s="99" t="s">
        <v>595</v>
      </c>
      <c r="J120" s="98">
        <v>23000</v>
      </c>
      <c r="K120" s="189">
        <v>1848</v>
      </c>
      <c r="L120" s="189">
        <f t="shared" si="16"/>
        <v>21152</v>
      </c>
      <c r="M120" s="196">
        <f t="shared" si="8"/>
        <v>8.034782608695652</v>
      </c>
    </row>
    <row r="121" spans="1:13" ht="25.5" customHeight="1">
      <c r="A121" s="102"/>
      <c r="B121" s="214" t="s">
        <v>906</v>
      </c>
      <c r="C121" s="106"/>
      <c r="D121" s="102" t="s">
        <v>638</v>
      </c>
      <c r="E121" s="102" t="s">
        <v>546</v>
      </c>
      <c r="F121" s="102" t="s">
        <v>570</v>
      </c>
      <c r="G121" s="102" t="s">
        <v>857</v>
      </c>
      <c r="H121" s="102" t="s">
        <v>531</v>
      </c>
      <c r="I121" s="102" t="s">
        <v>531</v>
      </c>
      <c r="J121" s="104">
        <f aca="true" t="shared" si="18" ref="J121:K123">J122</f>
        <v>10700</v>
      </c>
      <c r="K121" s="120">
        <f t="shared" si="18"/>
        <v>0</v>
      </c>
      <c r="L121" s="120">
        <f t="shared" si="16"/>
        <v>10700</v>
      </c>
      <c r="M121" s="196">
        <f t="shared" si="8"/>
        <v>0</v>
      </c>
    </row>
    <row r="122" spans="1:13" ht="26.25" customHeight="1">
      <c r="A122" s="102"/>
      <c r="B122" s="215" t="s">
        <v>552</v>
      </c>
      <c r="C122" s="101"/>
      <c r="D122" s="99" t="s">
        <v>638</v>
      </c>
      <c r="E122" s="99" t="s">
        <v>546</v>
      </c>
      <c r="F122" s="99" t="s">
        <v>570</v>
      </c>
      <c r="G122" s="99" t="s">
        <v>858</v>
      </c>
      <c r="H122" s="99" t="s">
        <v>531</v>
      </c>
      <c r="I122" s="99" t="s">
        <v>531</v>
      </c>
      <c r="J122" s="98">
        <f t="shared" si="18"/>
        <v>10700</v>
      </c>
      <c r="K122" s="189">
        <f t="shared" si="18"/>
        <v>0</v>
      </c>
      <c r="L122" s="189">
        <f t="shared" si="16"/>
        <v>10700</v>
      </c>
      <c r="M122" s="196">
        <f t="shared" si="8"/>
        <v>0</v>
      </c>
    </row>
    <row r="123" spans="1:13" ht="12.75">
      <c r="A123" s="102"/>
      <c r="B123" s="215" t="s">
        <v>584</v>
      </c>
      <c r="C123" s="101"/>
      <c r="D123" s="99" t="s">
        <v>638</v>
      </c>
      <c r="E123" s="99" t="s">
        <v>546</v>
      </c>
      <c r="F123" s="99" t="s">
        <v>570</v>
      </c>
      <c r="G123" s="99" t="s">
        <v>864</v>
      </c>
      <c r="H123" s="99" t="s">
        <v>531</v>
      </c>
      <c r="I123" s="99" t="s">
        <v>531</v>
      </c>
      <c r="J123" s="98">
        <f t="shared" si="18"/>
        <v>10700</v>
      </c>
      <c r="K123" s="189">
        <f t="shared" si="18"/>
        <v>0</v>
      </c>
      <c r="L123" s="189">
        <f t="shared" si="16"/>
        <v>10700</v>
      </c>
      <c r="M123" s="196">
        <f t="shared" si="8"/>
        <v>0</v>
      </c>
    </row>
    <row r="124" spans="1:13" ht="27.75" customHeight="1">
      <c r="A124" s="102"/>
      <c r="B124" s="215" t="s">
        <v>624</v>
      </c>
      <c r="C124" s="101"/>
      <c r="D124" s="99" t="s">
        <v>638</v>
      </c>
      <c r="E124" s="99" t="s">
        <v>546</v>
      </c>
      <c r="F124" s="99" t="s">
        <v>570</v>
      </c>
      <c r="G124" s="99" t="s">
        <v>882</v>
      </c>
      <c r="H124" s="99" t="s">
        <v>531</v>
      </c>
      <c r="I124" s="99" t="s">
        <v>531</v>
      </c>
      <c r="J124" s="98">
        <f>J128</f>
        <v>10700</v>
      </c>
      <c r="K124" s="189">
        <f>K128</f>
        <v>0</v>
      </c>
      <c r="L124" s="189">
        <f t="shared" si="16"/>
        <v>10700</v>
      </c>
      <c r="M124" s="196">
        <f t="shared" si="8"/>
        <v>0</v>
      </c>
    </row>
    <row r="125" spans="1:13" ht="16.5" customHeight="1">
      <c r="A125" s="102"/>
      <c r="B125" s="215" t="s">
        <v>623</v>
      </c>
      <c r="C125" s="101"/>
      <c r="D125" s="99" t="s">
        <v>638</v>
      </c>
      <c r="E125" s="99" t="s">
        <v>546</v>
      </c>
      <c r="F125" s="99" t="s">
        <v>570</v>
      </c>
      <c r="G125" s="99" t="s">
        <v>882</v>
      </c>
      <c r="H125" s="99" t="s">
        <v>622</v>
      </c>
      <c r="I125" s="99" t="s">
        <v>531</v>
      </c>
      <c r="J125" s="98">
        <f aca="true" t="shared" si="19" ref="J125:L128">J126</f>
        <v>10700</v>
      </c>
      <c r="K125" s="98">
        <f t="shared" si="19"/>
        <v>0</v>
      </c>
      <c r="L125" s="98">
        <f t="shared" si="19"/>
        <v>10700</v>
      </c>
      <c r="M125" s="196">
        <f t="shared" si="8"/>
        <v>0</v>
      </c>
    </row>
    <row r="126" spans="1:13" ht="15" customHeight="1">
      <c r="A126" s="102"/>
      <c r="B126" s="215" t="s">
        <v>621</v>
      </c>
      <c r="C126" s="101"/>
      <c r="D126" s="99" t="s">
        <v>638</v>
      </c>
      <c r="E126" s="99" t="s">
        <v>546</v>
      </c>
      <c r="F126" s="99" t="s">
        <v>570</v>
      </c>
      <c r="G126" s="99" t="s">
        <v>882</v>
      </c>
      <c r="H126" s="99" t="s">
        <v>620</v>
      </c>
      <c r="I126" s="99" t="s">
        <v>531</v>
      </c>
      <c r="J126" s="98">
        <f t="shared" si="19"/>
        <v>10700</v>
      </c>
      <c r="K126" s="98">
        <f t="shared" si="19"/>
        <v>0</v>
      </c>
      <c r="L126" s="98">
        <f t="shared" si="19"/>
        <v>10700</v>
      </c>
      <c r="M126" s="196">
        <f t="shared" si="8"/>
        <v>0</v>
      </c>
    </row>
    <row r="127" spans="1:13" ht="15" customHeight="1">
      <c r="A127" s="102"/>
      <c r="B127" s="101" t="s">
        <v>619</v>
      </c>
      <c r="C127" s="101"/>
      <c r="D127" s="99" t="s">
        <v>638</v>
      </c>
      <c r="E127" s="99" t="s">
        <v>546</v>
      </c>
      <c r="F127" s="99" t="s">
        <v>570</v>
      </c>
      <c r="G127" s="99" t="s">
        <v>882</v>
      </c>
      <c r="H127" s="99" t="s">
        <v>883</v>
      </c>
      <c r="I127" s="99" t="s">
        <v>531</v>
      </c>
      <c r="J127" s="98">
        <f t="shared" si="19"/>
        <v>10700</v>
      </c>
      <c r="K127" s="98">
        <f t="shared" si="19"/>
        <v>0</v>
      </c>
      <c r="L127" s="98">
        <f t="shared" si="19"/>
        <v>10700</v>
      </c>
      <c r="M127" s="196"/>
    </row>
    <row r="128" spans="1:13" ht="12.75">
      <c r="A128" s="102"/>
      <c r="B128" s="101" t="s">
        <v>322</v>
      </c>
      <c r="C128" s="101"/>
      <c r="D128" s="99" t="s">
        <v>638</v>
      </c>
      <c r="E128" s="99" t="s">
        <v>546</v>
      </c>
      <c r="F128" s="99" t="s">
        <v>570</v>
      </c>
      <c r="G128" s="99" t="s">
        <v>882</v>
      </c>
      <c r="H128" s="99" t="s">
        <v>883</v>
      </c>
      <c r="I128" s="99" t="s">
        <v>549</v>
      </c>
      <c r="J128" s="98">
        <f t="shared" si="19"/>
        <v>10700</v>
      </c>
      <c r="K128" s="98">
        <f t="shared" si="19"/>
        <v>0</v>
      </c>
      <c r="L128" s="98">
        <f t="shared" si="19"/>
        <v>10700</v>
      </c>
      <c r="M128" s="196">
        <f t="shared" si="8"/>
        <v>0</v>
      </c>
    </row>
    <row r="129" spans="1:13" ht="12.75">
      <c r="A129" s="102"/>
      <c r="B129" s="101" t="s">
        <v>58</v>
      </c>
      <c r="C129" s="101"/>
      <c r="D129" s="99" t="s">
        <v>638</v>
      </c>
      <c r="E129" s="99" t="s">
        <v>546</v>
      </c>
      <c r="F129" s="99" t="s">
        <v>570</v>
      </c>
      <c r="G129" s="99" t="s">
        <v>882</v>
      </c>
      <c r="H129" s="99" t="s">
        <v>883</v>
      </c>
      <c r="I129" s="99" t="s">
        <v>618</v>
      </c>
      <c r="J129" s="98">
        <v>10700</v>
      </c>
      <c r="K129" s="189">
        <v>0</v>
      </c>
      <c r="L129" s="189">
        <f>J129-K129</f>
        <v>10700</v>
      </c>
      <c r="M129" s="196">
        <f t="shared" si="8"/>
        <v>0</v>
      </c>
    </row>
    <row r="130" spans="1:13" ht="50.25" customHeight="1">
      <c r="A130" s="102"/>
      <c r="B130" s="210" t="s">
        <v>551</v>
      </c>
      <c r="C130" s="106"/>
      <c r="D130" s="102" t="s">
        <v>638</v>
      </c>
      <c r="E130" s="102" t="s">
        <v>546</v>
      </c>
      <c r="F130" s="102" t="s">
        <v>570</v>
      </c>
      <c r="G130" s="102" t="s">
        <v>867</v>
      </c>
      <c r="H130" s="102" t="s">
        <v>531</v>
      </c>
      <c r="I130" s="102" t="s">
        <v>531</v>
      </c>
      <c r="J130" s="104">
        <f>J131+J137</f>
        <v>418500</v>
      </c>
      <c r="K130" s="104">
        <f>K131+K137</f>
        <v>0</v>
      </c>
      <c r="L130" s="120">
        <f t="shared" si="16"/>
        <v>418500</v>
      </c>
      <c r="M130" s="196">
        <f t="shared" si="8"/>
        <v>0</v>
      </c>
    </row>
    <row r="131" spans="1:13" ht="78" customHeight="1">
      <c r="A131" s="102"/>
      <c r="B131" s="119" t="s">
        <v>615</v>
      </c>
      <c r="C131" s="119"/>
      <c r="D131" s="102" t="s">
        <v>638</v>
      </c>
      <c r="E131" s="102" t="s">
        <v>546</v>
      </c>
      <c r="F131" s="102" t="s">
        <v>570</v>
      </c>
      <c r="G131" s="102" t="s">
        <v>884</v>
      </c>
      <c r="H131" s="102" t="s">
        <v>531</v>
      </c>
      <c r="I131" s="102" t="s">
        <v>531</v>
      </c>
      <c r="J131" s="104">
        <f aca="true" t="shared" si="20" ref="J131:K135">J132</f>
        <v>209300</v>
      </c>
      <c r="K131" s="120">
        <f t="shared" si="20"/>
        <v>0</v>
      </c>
      <c r="L131" s="120">
        <f t="shared" si="16"/>
        <v>209300</v>
      </c>
      <c r="M131" s="196">
        <f t="shared" si="8"/>
        <v>0</v>
      </c>
    </row>
    <row r="132" spans="1:13" ht="12.75">
      <c r="A132" s="99"/>
      <c r="B132" s="101" t="s">
        <v>85</v>
      </c>
      <c r="C132" s="101"/>
      <c r="D132" s="99" t="s">
        <v>638</v>
      </c>
      <c r="E132" s="99" t="s">
        <v>546</v>
      </c>
      <c r="F132" s="99" t="s">
        <v>570</v>
      </c>
      <c r="G132" s="99" t="s">
        <v>884</v>
      </c>
      <c r="H132" s="99" t="s">
        <v>70</v>
      </c>
      <c r="I132" s="99" t="s">
        <v>531</v>
      </c>
      <c r="J132" s="98">
        <f t="shared" si="20"/>
        <v>209300</v>
      </c>
      <c r="K132" s="189">
        <f t="shared" si="20"/>
        <v>0</v>
      </c>
      <c r="L132" s="189">
        <f t="shared" si="16"/>
        <v>209300</v>
      </c>
      <c r="M132" s="196">
        <f t="shared" si="8"/>
        <v>0</v>
      </c>
    </row>
    <row r="133" spans="1:13" ht="12.75">
      <c r="A133" s="99"/>
      <c r="B133" s="101" t="s">
        <v>458</v>
      </c>
      <c r="C133" s="101"/>
      <c r="D133" s="99" t="s">
        <v>638</v>
      </c>
      <c r="E133" s="99" t="s">
        <v>546</v>
      </c>
      <c r="F133" s="99" t="s">
        <v>570</v>
      </c>
      <c r="G133" s="99" t="s">
        <v>884</v>
      </c>
      <c r="H133" s="99" t="s">
        <v>544</v>
      </c>
      <c r="I133" s="99" t="s">
        <v>531</v>
      </c>
      <c r="J133" s="98">
        <f t="shared" si="20"/>
        <v>209300</v>
      </c>
      <c r="K133" s="189">
        <f t="shared" si="20"/>
        <v>0</v>
      </c>
      <c r="L133" s="189">
        <f t="shared" si="16"/>
        <v>209300</v>
      </c>
      <c r="M133" s="196">
        <f t="shared" si="8"/>
        <v>0</v>
      </c>
    </row>
    <row r="134" spans="1:13" ht="12.75">
      <c r="A134" s="99"/>
      <c r="B134" s="101" t="s">
        <v>322</v>
      </c>
      <c r="C134" s="101"/>
      <c r="D134" s="99" t="s">
        <v>638</v>
      </c>
      <c r="E134" s="99" t="s">
        <v>546</v>
      </c>
      <c r="F134" s="99" t="s">
        <v>570</v>
      </c>
      <c r="G134" s="99" t="s">
        <v>884</v>
      </c>
      <c r="H134" s="99" t="s">
        <v>544</v>
      </c>
      <c r="I134" s="99" t="s">
        <v>549</v>
      </c>
      <c r="J134" s="98">
        <f t="shared" si="20"/>
        <v>209300</v>
      </c>
      <c r="K134" s="189">
        <f t="shared" si="20"/>
        <v>0</v>
      </c>
      <c r="L134" s="189">
        <f t="shared" si="16"/>
        <v>209300</v>
      </c>
      <c r="M134" s="196">
        <f t="shared" si="8"/>
        <v>0</v>
      </c>
    </row>
    <row r="135" spans="1:13" ht="12.75">
      <c r="A135" s="99"/>
      <c r="B135" s="101" t="s">
        <v>513</v>
      </c>
      <c r="C135" s="101"/>
      <c r="D135" s="99" t="s">
        <v>638</v>
      </c>
      <c r="E135" s="99" t="s">
        <v>546</v>
      </c>
      <c r="F135" s="99" t="s">
        <v>570</v>
      </c>
      <c r="G135" s="99" t="s">
        <v>884</v>
      </c>
      <c r="H135" s="99" t="s">
        <v>544</v>
      </c>
      <c r="I135" s="99" t="s">
        <v>548</v>
      </c>
      <c r="J135" s="98">
        <f t="shared" si="20"/>
        <v>209300</v>
      </c>
      <c r="K135" s="189">
        <f t="shared" si="20"/>
        <v>0</v>
      </c>
      <c r="L135" s="189">
        <f t="shared" si="16"/>
        <v>209300</v>
      </c>
      <c r="M135" s="196">
        <f t="shared" si="8"/>
        <v>0</v>
      </c>
    </row>
    <row r="136" spans="1:13" ht="25.5" customHeight="1">
      <c r="A136" s="99"/>
      <c r="B136" s="101" t="s">
        <v>547</v>
      </c>
      <c r="C136" s="101"/>
      <c r="D136" s="99" t="s">
        <v>638</v>
      </c>
      <c r="E136" s="99" t="s">
        <v>546</v>
      </c>
      <c r="F136" s="99" t="s">
        <v>570</v>
      </c>
      <c r="G136" s="99" t="s">
        <v>884</v>
      </c>
      <c r="H136" s="99" t="s">
        <v>544</v>
      </c>
      <c r="I136" s="99" t="s">
        <v>543</v>
      </c>
      <c r="J136" s="98">
        <v>209300</v>
      </c>
      <c r="K136" s="189">
        <v>0</v>
      </c>
      <c r="L136" s="189">
        <f t="shared" si="16"/>
        <v>209300</v>
      </c>
      <c r="M136" s="196">
        <f aca="true" t="shared" si="21" ref="M136:M188">K136/J136*100</f>
        <v>0</v>
      </c>
    </row>
    <row r="137" spans="1:13" ht="124.5" customHeight="1">
      <c r="A137" s="99"/>
      <c r="B137" s="195" t="s">
        <v>686</v>
      </c>
      <c r="C137" s="106"/>
      <c r="D137" s="102" t="s">
        <v>638</v>
      </c>
      <c r="E137" s="102" t="s">
        <v>546</v>
      </c>
      <c r="F137" s="102" t="s">
        <v>570</v>
      </c>
      <c r="G137" s="102" t="s">
        <v>885</v>
      </c>
      <c r="H137" s="102" t="s">
        <v>531</v>
      </c>
      <c r="I137" s="102" t="s">
        <v>531</v>
      </c>
      <c r="J137" s="104">
        <f aca="true" t="shared" si="22" ref="J137:K141">J138</f>
        <v>209200</v>
      </c>
      <c r="K137" s="120">
        <f t="shared" si="22"/>
        <v>0</v>
      </c>
      <c r="L137" s="120">
        <f aca="true" t="shared" si="23" ref="L137:L142">J137-K137</f>
        <v>209200</v>
      </c>
      <c r="M137" s="196">
        <f t="shared" si="21"/>
        <v>0</v>
      </c>
    </row>
    <row r="138" spans="1:13" ht="15" customHeight="1">
      <c r="A138" s="99"/>
      <c r="B138" s="101" t="s">
        <v>85</v>
      </c>
      <c r="C138" s="106"/>
      <c r="D138" s="99" t="s">
        <v>638</v>
      </c>
      <c r="E138" s="99" t="s">
        <v>546</v>
      </c>
      <c r="F138" s="99" t="s">
        <v>570</v>
      </c>
      <c r="G138" s="99" t="s">
        <v>885</v>
      </c>
      <c r="H138" s="99" t="s">
        <v>70</v>
      </c>
      <c r="I138" s="99" t="s">
        <v>531</v>
      </c>
      <c r="J138" s="98">
        <f t="shared" si="22"/>
        <v>209200</v>
      </c>
      <c r="K138" s="189">
        <f t="shared" si="22"/>
        <v>0</v>
      </c>
      <c r="L138" s="189">
        <f t="shared" si="23"/>
        <v>209200</v>
      </c>
      <c r="M138" s="196">
        <f t="shared" si="21"/>
        <v>0</v>
      </c>
    </row>
    <row r="139" spans="1:13" ht="15" customHeight="1">
      <c r="A139" s="99"/>
      <c r="B139" s="101" t="s">
        <v>458</v>
      </c>
      <c r="C139" s="106"/>
      <c r="D139" s="99" t="s">
        <v>638</v>
      </c>
      <c r="E139" s="99" t="s">
        <v>546</v>
      </c>
      <c r="F139" s="99" t="s">
        <v>570</v>
      </c>
      <c r="G139" s="99" t="s">
        <v>885</v>
      </c>
      <c r="H139" s="99" t="s">
        <v>544</v>
      </c>
      <c r="I139" s="99" t="s">
        <v>531</v>
      </c>
      <c r="J139" s="98">
        <f t="shared" si="22"/>
        <v>209200</v>
      </c>
      <c r="K139" s="189">
        <f t="shared" si="22"/>
        <v>0</v>
      </c>
      <c r="L139" s="189">
        <f t="shared" si="23"/>
        <v>209200</v>
      </c>
      <c r="M139" s="196">
        <f t="shared" si="21"/>
        <v>0</v>
      </c>
    </row>
    <row r="140" spans="1:13" ht="15" customHeight="1">
      <c r="A140" s="99"/>
      <c r="B140" s="101" t="s">
        <v>322</v>
      </c>
      <c r="C140" s="106"/>
      <c r="D140" s="99" t="s">
        <v>638</v>
      </c>
      <c r="E140" s="99" t="s">
        <v>546</v>
      </c>
      <c r="F140" s="99" t="s">
        <v>570</v>
      </c>
      <c r="G140" s="99" t="s">
        <v>885</v>
      </c>
      <c r="H140" s="99" t="s">
        <v>544</v>
      </c>
      <c r="I140" s="99" t="s">
        <v>549</v>
      </c>
      <c r="J140" s="98">
        <f t="shared" si="22"/>
        <v>209200</v>
      </c>
      <c r="K140" s="189">
        <f t="shared" si="22"/>
        <v>0</v>
      </c>
      <c r="L140" s="189">
        <f t="shared" si="23"/>
        <v>209200</v>
      </c>
      <c r="M140" s="196">
        <f t="shared" si="21"/>
        <v>0</v>
      </c>
    </row>
    <row r="141" spans="1:13" ht="16.5" customHeight="1">
      <c r="A141" s="99"/>
      <c r="B141" s="101" t="s">
        <v>513</v>
      </c>
      <c r="C141" s="106"/>
      <c r="D141" s="99" t="s">
        <v>638</v>
      </c>
      <c r="E141" s="99" t="s">
        <v>546</v>
      </c>
      <c r="F141" s="99" t="s">
        <v>570</v>
      </c>
      <c r="G141" s="99" t="s">
        <v>885</v>
      </c>
      <c r="H141" s="99" t="s">
        <v>544</v>
      </c>
      <c r="I141" s="99" t="s">
        <v>548</v>
      </c>
      <c r="J141" s="98">
        <f t="shared" si="22"/>
        <v>209200</v>
      </c>
      <c r="K141" s="98">
        <f t="shared" si="22"/>
        <v>0</v>
      </c>
      <c r="L141" s="189">
        <f t="shared" si="23"/>
        <v>209200</v>
      </c>
      <c r="M141" s="196">
        <f t="shared" si="21"/>
        <v>0</v>
      </c>
    </row>
    <row r="142" spans="1:13" ht="24.75" customHeight="1">
      <c r="A142" s="99"/>
      <c r="B142" s="101" t="s">
        <v>547</v>
      </c>
      <c r="C142" s="101"/>
      <c r="D142" s="99" t="s">
        <v>638</v>
      </c>
      <c r="E142" s="99" t="s">
        <v>546</v>
      </c>
      <c r="F142" s="99" t="s">
        <v>570</v>
      </c>
      <c r="G142" s="99" t="s">
        <v>885</v>
      </c>
      <c r="H142" s="99" t="s">
        <v>544</v>
      </c>
      <c r="I142" s="99" t="s">
        <v>543</v>
      </c>
      <c r="J142" s="98">
        <v>209200</v>
      </c>
      <c r="K142" s="189">
        <v>0</v>
      </c>
      <c r="L142" s="189">
        <f t="shared" si="23"/>
        <v>209200</v>
      </c>
      <c r="M142" s="196">
        <f t="shared" si="21"/>
        <v>0</v>
      </c>
    </row>
    <row r="143" spans="1:13" ht="12.75">
      <c r="A143" s="99"/>
      <c r="B143" s="106" t="s">
        <v>212</v>
      </c>
      <c r="C143" s="106"/>
      <c r="D143" s="102" t="s">
        <v>638</v>
      </c>
      <c r="E143" s="102" t="s">
        <v>556</v>
      </c>
      <c r="F143" s="102" t="s">
        <v>569</v>
      </c>
      <c r="G143" s="107" t="s">
        <v>553</v>
      </c>
      <c r="H143" s="102" t="s">
        <v>531</v>
      </c>
      <c r="I143" s="102" t="s">
        <v>531</v>
      </c>
      <c r="J143" s="104">
        <f aca="true" t="shared" si="24" ref="J143:J152">J144</f>
        <v>200280</v>
      </c>
      <c r="K143" s="120">
        <f aca="true" t="shared" si="25" ref="K143:L152">K144</f>
        <v>21297.59</v>
      </c>
      <c r="L143" s="120">
        <f t="shared" si="16"/>
        <v>178982.41</v>
      </c>
      <c r="M143" s="196">
        <f t="shared" si="21"/>
        <v>10.633907529458758</v>
      </c>
    </row>
    <row r="144" spans="1:13" ht="12.75">
      <c r="A144" s="99"/>
      <c r="B144" s="106" t="s">
        <v>59</v>
      </c>
      <c r="C144" s="106"/>
      <c r="D144" s="102" t="s">
        <v>638</v>
      </c>
      <c r="E144" s="102" t="s">
        <v>556</v>
      </c>
      <c r="F144" s="102" t="s">
        <v>545</v>
      </c>
      <c r="G144" s="107" t="s">
        <v>553</v>
      </c>
      <c r="H144" s="102" t="s">
        <v>531</v>
      </c>
      <c r="I144" s="102" t="s">
        <v>531</v>
      </c>
      <c r="J144" s="104">
        <f t="shared" si="24"/>
        <v>200280</v>
      </c>
      <c r="K144" s="120">
        <f t="shared" si="25"/>
        <v>21297.59</v>
      </c>
      <c r="L144" s="120">
        <f t="shared" si="16"/>
        <v>178982.41</v>
      </c>
      <c r="M144" s="196">
        <f t="shared" si="21"/>
        <v>10.633907529458758</v>
      </c>
    </row>
    <row r="145" spans="1:13" ht="12.75">
      <c r="A145" s="99"/>
      <c r="B145" s="105" t="s">
        <v>887</v>
      </c>
      <c r="C145" s="105"/>
      <c r="D145" s="102" t="s">
        <v>638</v>
      </c>
      <c r="E145" s="102" t="s">
        <v>556</v>
      </c>
      <c r="F145" s="102" t="s">
        <v>545</v>
      </c>
      <c r="G145" s="117" t="s">
        <v>857</v>
      </c>
      <c r="H145" s="102" t="s">
        <v>531</v>
      </c>
      <c r="I145" s="102" t="s">
        <v>531</v>
      </c>
      <c r="J145" s="104">
        <f>J146</f>
        <v>200280</v>
      </c>
      <c r="K145" s="104">
        <f t="shared" si="25"/>
        <v>21297.59</v>
      </c>
      <c r="L145" s="104">
        <f t="shared" si="25"/>
        <v>178982.41</v>
      </c>
      <c r="M145" s="196">
        <f t="shared" si="21"/>
        <v>10.633907529458758</v>
      </c>
    </row>
    <row r="146" spans="1:13" ht="31.5" customHeight="1">
      <c r="A146" s="99"/>
      <c r="B146" s="105" t="s">
        <v>614</v>
      </c>
      <c r="C146" s="105"/>
      <c r="D146" s="102" t="s">
        <v>638</v>
      </c>
      <c r="E146" s="102" t="s">
        <v>556</v>
      </c>
      <c r="F146" s="102" t="s">
        <v>545</v>
      </c>
      <c r="G146" s="117" t="s">
        <v>858</v>
      </c>
      <c r="H146" s="102" t="s">
        <v>531</v>
      </c>
      <c r="I146" s="102" t="s">
        <v>531</v>
      </c>
      <c r="J146" s="104">
        <f t="shared" si="24"/>
        <v>200280</v>
      </c>
      <c r="K146" s="120">
        <f t="shared" si="25"/>
        <v>21297.59</v>
      </c>
      <c r="L146" s="120">
        <f t="shared" si="16"/>
        <v>178982.41</v>
      </c>
      <c r="M146" s="196">
        <f t="shared" si="21"/>
        <v>10.633907529458758</v>
      </c>
    </row>
    <row r="147" spans="1:13" ht="38.25" customHeight="1">
      <c r="A147" s="99"/>
      <c r="B147" s="109" t="s">
        <v>613</v>
      </c>
      <c r="C147" s="109"/>
      <c r="D147" s="102" t="s">
        <v>638</v>
      </c>
      <c r="E147" s="102" t="s">
        <v>556</v>
      </c>
      <c r="F147" s="102" t="s">
        <v>545</v>
      </c>
      <c r="G147" s="117" t="s">
        <v>888</v>
      </c>
      <c r="H147" s="102" t="s">
        <v>531</v>
      </c>
      <c r="I147" s="102" t="s">
        <v>531</v>
      </c>
      <c r="J147" s="104">
        <f t="shared" si="24"/>
        <v>200280</v>
      </c>
      <c r="K147" s="120">
        <f t="shared" si="25"/>
        <v>21297.59</v>
      </c>
      <c r="L147" s="120">
        <f t="shared" si="16"/>
        <v>178982.41</v>
      </c>
      <c r="M147" s="196">
        <f t="shared" si="21"/>
        <v>10.633907529458758</v>
      </c>
    </row>
    <row r="148" spans="1:13" ht="37.5" customHeight="1">
      <c r="A148" s="99"/>
      <c r="B148" s="109" t="s">
        <v>612</v>
      </c>
      <c r="C148" s="109"/>
      <c r="D148" s="102" t="s">
        <v>638</v>
      </c>
      <c r="E148" s="102" t="s">
        <v>556</v>
      </c>
      <c r="F148" s="102" t="s">
        <v>545</v>
      </c>
      <c r="G148" s="117" t="s">
        <v>886</v>
      </c>
      <c r="H148" s="102" t="s">
        <v>531</v>
      </c>
      <c r="I148" s="102" t="s">
        <v>531</v>
      </c>
      <c r="J148" s="104">
        <f t="shared" si="24"/>
        <v>200280</v>
      </c>
      <c r="K148" s="120">
        <f t="shared" si="25"/>
        <v>21297.59</v>
      </c>
      <c r="L148" s="120">
        <f t="shared" si="16"/>
        <v>178982.41</v>
      </c>
      <c r="M148" s="196">
        <f t="shared" si="21"/>
        <v>10.633907529458758</v>
      </c>
    </row>
    <row r="149" spans="1:13" ht="63" customHeight="1">
      <c r="A149" s="99"/>
      <c r="B149" s="101" t="s">
        <v>611</v>
      </c>
      <c r="C149" s="101"/>
      <c r="D149" s="99" t="s">
        <v>638</v>
      </c>
      <c r="E149" s="99" t="s">
        <v>556</v>
      </c>
      <c r="F149" s="99" t="s">
        <v>545</v>
      </c>
      <c r="G149" s="116" t="s">
        <v>886</v>
      </c>
      <c r="H149" s="99" t="s">
        <v>565</v>
      </c>
      <c r="I149" s="99" t="s">
        <v>531</v>
      </c>
      <c r="J149" s="98">
        <f t="shared" si="24"/>
        <v>200280</v>
      </c>
      <c r="K149" s="189">
        <f t="shared" si="25"/>
        <v>21297.59</v>
      </c>
      <c r="L149" s="189">
        <f t="shared" si="16"/>
        <v>178982.41</v>
      </c>
      <c r="M149" s="196">
        <f t="shared" si="21"/>
        <v>10.633907529458758</v>
      </c>
    </row>
    <row r="150" spans="1:13" ht="24">
      <c r="A150" s="99"/>
      <c r="B150" s="101" t="s">
        <v>564</v>
      </c>
      <c r="C150" s="101"/>
      <c r="D150" s="99" t="s">
        <v>638</v>
      </c>
      <c r="E150" s="99" t="s">
        <v>556</v>
      </c>
      <c r="F150" s="99" t="s">
        <v>545</v>
      </c>
      <c r="G150" s="116" t="s">
        <v>886</v>
      </c>
      <c r="H150" s="99" t="s">
        <v>563</v>
      </c>
      <c r="I150" s="99" t="s">
        <v>531</v>
      </c>
      <c r="J150" s="98">
        <f t="shared" si="24"/>
        <v>200280</v>
      </c>
      <c r="K150" s="189">
        <f t="shared" si="25"/>
        <v>21297.59</v>
      </c>
      <c r="L150" s="189">
        <f t="shared" si="16"/>
        <v>178982.41</v>
      </c>
      <c r="M150" s="196">
        <f t="shared" si="21"/>
        <v>10.633907529458758</v>
      </c>
    </row>
    <row r="151" spans="1:13" ht="36">
      <c r="A151" s="99"/>
      <c r="B151" s="101" t="s">
        <v>562</v>
      </c>
      <c r="C151" s="101"/>
      <c r="D151" s="99" t="s">
        <v>638</v>
      </c>
      <c r="E151" s="99" t="s">
        <v>556</v>
      </c>
      <c r="F151" s="99" t="s">
        <v>545</v>
      </c>
      <c r="G151" s="116" t="s">
        <v>886</v>
      </c>
      <c r="H151" s="99" t="s">
        <v>559</v>
      </c>
      <c r="I151" s="99" t="s">
        <v>531</v>
      </c>
      <c r="J151" s="98">
        <f t="shared" si="24"/>
        <v>200280</v>
      </c>
      <c r="K151" s="189">
        <f t="shared" si="25"/>
        <v>21297.59</v>
      </c>
      <c r="L151" s="189">
        <f t="shared" si="16"/>
        <v>178982.41</v>
      </c>
      <c r="M151" s="196">
        <f t="shared" si="21"/>
        <v>10.633907529458758</v>
      </c>
    </row>
    <row r="152" spans="1:13" ht="12.75">
      <c r="A152" s="99"/>
      <c r="B152" s="101" t="s">
        <v>322</v>
      </c>
      <c r="C152" s="101"/>
      <c r="D152" s="99" t="s">
        <v>638</v>
      </c>
      <c r="E152" s="99" t="s">
        <v>556</v>
      </c>
      <c r="F152" s="99" t="s">
        <v>545</v>
      </c>
      <c r="G152" s="116" t="s">
        <v>886</v>
      </c>
      <c r="H152" s="99" t="s">
        <v>559</v>
      </c>
      <c r="I152" s="99" t="s">
        <v>549</v>
      </c>
      <c r="J152" s="98">
        <f t="shared" si="24"/>
        <v>200280</v>
      </c>
      <c r="K152" s="189">
        <f t="shared" si="25"/>
        <v>21297.59</v>
      </c>
      <c r="L152" s="189">
        <f t="shared" si="16"/>
        <v>178982.41</v>
      </c>
      <c r="M152" s="196">
        <f t="shared" si="21"/>
        <v>10.633907529458758</v>
      </c>
    </row>
    <row r="153" spans="1:13" ht="19.5" customHeight="1">
      <c r="A153" s="99"/>
      <c r="B153" s="101" t="s">
        <v>324</v>
      </c>
      <c r="C153" s="101"/>
      <c r="D153" s="99" t="s">
        <v>638</v>
      </c>
      <c r="E153" s="99" t="s">
        <v>556</v>
      </c>
      <c r="F153" s="99" t="s">
        <v>545</v>
      </c>
      <c r="G153" s="116" t="s">
        <v>886</v>
      </c>
      <c r="H153" s="99" t="s">
        <v>559</v>
      </c>
      <c r="I153" s="99" t="s">
        <v>561</v>
      </c>
      <c r="J153" s="98">
        <f>J154+J155</f>
        <v>200280</v>
      </c>
      <c r="K153" s="189">
        <f>K154+K155</f>
        <v>21297.59</v>
      </c>
      <c r="L153" s="189">
        <f>J153-K153</f>
        <v>178982.41</v>
      </c>
      <c r="M153" s="196">
        <f t="shared" si="21"/>
        <v>10.633907529458758</v>
      </c>
    </row>
    <row r="154" spans="1:13" ht="12.75">
      <c r="A154" s="99"/>
      <c r="B154" s="101" t="s">
        <v>52</v>
      </c>
      <c r="C154" s="101"/>
      <c r="D154" s="99" t="s">
        <v>638</v>
      </c>
      <c r="E154" s="99" t="s">
        <v>556</v>
      </c>
      <c r="F154" s="99" t="s">
        <v>545</v>
      </c>
      <c r="G154" s="116" t="s">
        <v>886</v>
      </c>
      <c r="H154" s="99" t="s">
        <v>559</v>
      </c>
      <c r="I154" s="99" t="s">
        <v>560</v>
      </c>
      <c r="J154" s="98">
        <v>153800</v>
      </c>
      <c r="K154" s="189">
        <v>13664.36</v>
      </c>
      <c r="L154" s="189">
        <f>J154-K154</f>
        <v>140135.64</v>
      </c>
      <c r="M154" s="196">
        <f t="shared" si="21"/>
        <v>8.884499349804942</v>
      </c>
    </row>
    <row r="155" spans="1:13" ht="15" customHeight="1">
      <c r="A155" s="99"/>
      <c r="B155" s="101" t="s">
        <v>53</v>
      </c>
      <c r="C155" s="101"/>
      <c r="D155" s="99" t="s">
        <v>638</v>
      </c>
      <c r="E155" s="99" t="s">
        <v>556</v>
      </c>
      <c r="F155" s="99" t="s">
        <v>545</v>
      </c>
      <c r="G155" s="116" t="s">
        <v>886</v>
      </c>
      <c r="H155" s="99" t="s">
        <v>559</v>
      </c>
      <c r="I155" s="99" t="s">
        <v>558</v>
      </c>
      <c r="J155" s="98">
        <v>46480</v>
      </c>
      <c r="K155" s="189">
        <v>7633.23</v>
      </c>
      <c r="L155" s="189">
        <f>J155-K155</f>
        <v>38846.770000000004</v>
      </c>
      <c r="M155" s="196">
        <f t="shared" si="21"/>
        <v>16.42261187607573</v>
      </c>
    </row>
    <row r="156" spans="1:13" ht="26.25" customHeight="1">
      <c r="A156" s="99"/>
      <c r="B156" s="106" t="s">
        <v>514</v>
      </c>
      <c r="C156" s="106"/>
      <c r="D156" s="102" t="s">
        <v>638</v>
      </c>
      <c r="E156" s="102" t="s">
        <v>545</v>
      </c>
      <c r="F156" s="102" t="s">
        <v>569</v>
      </c>
      <c r="G156" s="107" t="s">
        <v>553</v>
      </c>
      <c r="H156" s="102" t="s">
        <v>531</v>
      </c>
      <c r="I156" s="102" t="s">
        <v>531</v>
      </c>
      <c r="J156" s="104">
        <f>J157+J177</f>
        <v>395550</v>
      </c>
      <c r="K156" s="104">
        <f>K157+K177</f>
        <v>0</v>
      </c>
      <c r="L156" s="104">
        <f>L157+L177</f>
        <v>395550</v>
      </c>
      <c r="M156" s="196">
        <f t="shared" si="21"/>
        <v>0</v>
      </c>
    </row>
    <row r="157" spans="1:13" ht="39" customHeight="1">
      <c r="A157" s="99"/>
      <c r="B157" s="106" t="s">
        <v>610</v>
      </c>
      <c r="C157" s="106"/>
      <c r="D157" s="102" t="s">
        <v>638</v>
      </c>
      <c r="E157" s="102" t="s">
        <v>545</v>
      </c>
      <c r="F157" s="102" t="s">
        <v>605</v>
      </c>
      <c r="G157" s="107" t="s">
        <v>553</v>
      </c>
      <c r="H157" s="102" t="s">
        <v>531</v>
      </c>
      <c r="I157" s="102" t="s">
        <v>531</v>
      </c>
      <c r="J157" s="104">
        <f>J158</f>
        <v>298300</v>
      </c>
      <c r="K157" s="120">
        <f>K158</f>
        <v>0</v>
      </c>
      <c r="L157" s="120">
        <f>J157-K157</f>
        <v>298300</v>
      </c>
      <c r="M157" s="196">
        <f t="shared" si="21"/>
        <v>0</v>
      </c>
    </row>
    <row r="158" spans="1:14" ht="36">
      <c r="A158" s="99"/>
      <c r="B158" s="106" t="s">
        <v>890</v>
      </c>
      <c r="C158" s="106"/>
      <c r="D158" s="102" t="s">
        <v>638</v>
      </c>
      <c r="E158" s="102" t="s">
        <v>545</v>
      </c>
      <c r="F158" s="102" t="s">
        <v>605</v>
      </c>
      <c r="G158" s="102" t="s">
        <v>889</v>
      </c>
      <c r="H158" s="102" t="s">
        <v>531</v>
      </c>
      <c r="I158" s="102" t="s">
        <v>531</v>
      </c>
      <c r="J158" s="104">
        <f>J159</f>
        <v>298300</v>
      </c>
      <c r="K158" s="104">
        <f>K159</f>
        <v>0</v>
      </c>
      <c r="L158" s="104">
        <f>L159</f>
        <v>298300</v>
      </c>
      <c r="M158" s="196">
        <f t="shared" si="21"/>
        <v>0</v>
      </c>
      <c r="N158" s="118"/>
    </row>
    <row r="159" spans="1:14" ht="12.75">
      <c r="A159" s="99"/>
      <c r="B159" s="106" t="s">
        <v>584</v>
      </c>
      <c r="C159" s="106"/>
      <c r="D159" s="102" t="s">
        <v>638</v>
      </c>
      <c r="E159" s="102" t="s">
        <v>545</v>
      </c>
      <c r="F159" s="102" t="s">
        <v>605</v>
      </c>
      <c r="G159" s="102" t="s">
        <v>891</v>
      </c>
      <c r="H159" s="102" t="s">
        <v>531</v>
      </c>
      <c r="I159" s="102" t="s">
        <v>531</v>
      </c>
      <c r="J159" s="104">
        <f>J160+J167</f>
        <v>298300</v>
      </c>
      <c r="K159" s="104">
        <f>K160+K167</f>
        <v>0</v>
      </c>
      <c r="L159" s="104">
        <f>L160+L167</f>
        <v>298300</v>
      </c>
      <c r="M159" s="196">
        <f t="shared" si="21"/>
        <v>0</v>
      </c>
      <c r="N159" s="118"/>
    </row>
    <row r="160" spans="1:14" ht="12.75">
      <c r="A160" s="99"/>
      <c r="B160" s="106" t="s">
        <v>892</v>
      </c>
      <c r="C160" s="106"/>
      <c r="D160" s="102" t="s">
        <v>638</v>
      </c>
      <c r="E160" s="102" t="s">
        <v>545</v>
      </c>
      <c r="F160" s="102" t="s">
        <v>605</v>
      </c>
      <c r="G160" s="102" t="s">
        <v>893</v>
      </c>
      <c r="H160" s="102" t="s">
        <v>531</v>
      </c>
      <c r="I160" s="102" t="s">
        <v>531</v>
      </c>
      <c r="J160" s="104">
        <f aca="true" t="shared" si="26" ref="J160:L165">J161</f>
        <v>100000</v>
      </c>
      <c r="K160" s="104">
        <f t="shared" si="26"/>
        <v>0</v>
      </c>
      <c r="L160" s="104">
        <f t="shared" si="26"/>
        <v>100000</v>
      </c>
      <c r="M160" s="196">
        <f t="shared" si="21"/>
        <v>0</v>
      </c>
      <c r="N160" s="118"/>
    </row>
    <row r="161" spans="1:14" ht="24">
      <c r="A161" s="99"/>
      <c r="B161" s="101" t="s">
        <v>601</v>
      </c>
      <c r="C161" s="106"/>
      <c r="D161" s="99" t="s">
        <v>638</v>
      </c>
      <c r="E161" s="99" t="s">
        <v>545</v>
      </c>
      <c r="F161" s="99" t="s">
        <v>605</v>
      </c>
      <c r="G161" s="99" t="s">
        <v>893</v>
      </c>
      <c r="H161" s="99" t="s">
        <v>549</v>
      </c>
      <c r="I161" s="99" t="s">
        <v>531</v>
      </c>
      <c r="J161" s="98">
        <f t="shared" si="26"/>
        <v>100000</v>
      </c>
      <c r="K161" s="98">
        <f t="shared" si="26"/>
        <v>0</v>
      </c>
      <c r="L161" s="98">
        <f t="shared" si="26"/>
        <v>100000</v>
      </c>
      <c r="M161" s="196">
        <f t="shared" si="21"/>
        <v>0</v>
      </c>
      <c r="N161" s="118"/>
    </row>
    <row r="162" spans="1:14" ht="24">
      <c r="A162" s="99"/>
      <c r="B162" s="101" t="s">
        <v>541</v>
      </c>
      <c r="C162" s="106"/>
      <c r="D162" s="99" t="s">
        <v>638</v>
      </c>
      <c r="E162" s="99" t="s">
        <v>545</v>
      </c>
      <c r="F162" s="99" t="s">
        <v>605</v>
      </c>
      <c r="G162" s="99" t="s">
        <v>893</v>
      </c>
      <c r="H162" s="99" t="s">
        <v>575</v>
      </c>
      <c r="I162" s="99" t="s">
        <v>531</v>
      </c>
      <c r="J162" s="98">
        <f t="shared" si="26"/>
        <v>100000</v>
      </c>
      <c r="K162" s="98">
        <f t="shared" si="26"/>
        <v>0</v>
      </c>
      <c r="L162" s="98">
        <f t="shared" si="26"/>
        <v>100000</v>
      </c>
      <c r="M162" s="196">
        <f t="shared" si="21"/>
        <v>0</v>
      </c>
      <c r="N162" s="118"/>
    </row>
    <row r="163" spans="1:14" ht="24">
      <c r="A163" s="99"/>
      <c r="B163" s="101" t="s">
        <v>600</v>
      </c>
      <c r="C163" s="106"/>
      <c r="D163" s="99" t="s">
        <v>638</v>
      </c>
      <c r="E163" s="99" t="s">
        <v>545</v>
      </c>
      <c r="F163" s="99" t="s">
        <v>605</v>
      </c>
      <c r="G163" s="99" t="s">
        <v>893</v>
      </c>
      <c r="H163" s="99" t="s">
        <v>594</v>
      </c>
      <c r="I163" s="99" t="s">
        <v>531</v>
      </c>
      <c r="J163" s="98">
        <f t="shared" si="26"/>
        <v>100000</v>
      </c>
      <c r="K163" s="98">
        <f t="shared" si="26"/>
        <v>0</v>
      </c>
      <c r="L163" s="98">
        <f t="shared" si="26"/>
        <v>100000</v>
      </c>
      <c r="M163" s="196">
        <f t="shared" si="21"/>
        <v>0</v>
      </c>
      <c r="N163" s="118"/>
    </row>
    <row r="164" spans="1:14" ht="12.75">
      <c r="A164" s="99"/>
      <c r="B164" s="101" t="s">
        <v>322</v>
      </c>
      <c r="C164" s="106"/>
      <c r="D164" s="99" t="s">
        <v>638</v>
      </c>
      <c r="E164" s="99" t="s">
        <v>545</v>
      </c>
      <c r="F164" s="99" t="s">
        <v>605</v>
      </c>
      <c r="G164" s="99" t="s">
        <v>893</v>
      </c>
      <c r="H164" s="99" t="s">
        <v>594</v>
      </c>
      <c r="I164" s="99" t="s">
        <v>549</v>
      </c>
      <c r="J164" s="98">
        <f t="shared" si="26"/>
        <v>100000</v>
      </c>
      <c r="K164" s="98">
        <f t="shared" si="26"/>
        <v>0</v>
      </c>
      <c r="L164" s="98">
        <f t="shared" si="26"/>
        <v>100000</v>
      </c>
      <c r="M164" s="196">
        <f t="shared" si="21"/>
        <v>0</v>
      </c>
      <c r="N164" s="118"/>
    </row>
    <row r="165" spans="1:14" ht="12.75">
      <c r="A165" s="99"/>
      <c r="B165" s="101" t="s">
        <v>326</v>
      </c>
      <c r="C165" s="106"/>
      <c r="D165" s="99" t="s">
        <v>638</v>
      </c>
      <c r="E165" s="99" t="s">
        <v>545</v>
      </c>
      <c r="F165" s="99" t="s">
        <v>605</v>
      </c>
      <c r="G165" s="99" t="s">
        <v>893</v>
      </c>
      <c r="H165" s="99" t="s">
        <v>594</v>
      </c>
      <c r="I165" s="99" t="s">
        <v>599</v>
      </c>
      <c r="J165" s="98">
        <f t="shared" si="26"/>
        <v>100000</v>
      </c>
      <c r="K165" s="98">
        <f t="shared" si="26"/>
        <v>0</v>
      </c>
      <c r="L165" s="98">
        <f t="shared" si="26"/>
        <v>100000</v>
      </c>
      <c r="M165" s="196">
        <f t="shared" si="21"/>
        <v>0</v>
      </c>
      <c r="N165" s="118"/>
    </row>
    <row r="166" spans="1:14" ht="12.75">
      <c r="A166" s="99"/>
      <c r="B166" s="101" t="s">
        <v>57</v>
      </c>
      <c r="C166" s="106"/>
      <c r="D166" s="99" t="s">
        <v>638</v>
      </c>
      <c r="E166" s="99" t="s">
        <v>545</v>
      </c>
      <c r="F166" s="99" t="s">
        <v>605</v>
      </c>
      <c r="G166" s="99" t="s">
        <v>893</v>
      </c>
      <c r="H166" s="99" t="s">
        <v>594</v>
      </c>
      <c r="I166" s="99" t="s">
        <v>595</v>
      </c>
      <c r="J166" s="98">
        <v>100000</v>
      </c>
      <c r="K166" s="189">
        <v>0</v>
      </c>
      <c r="L166" s="189">
        <f>J166-K166</f>
        <v>100000</v>
      </c>
      <c r="M166" s="196">
        <f t="shared" si="21"/>
        <v>0</v>
      </c>
      <c r="N166" s="118"/>
    </row>
    <row r="167" spans="1:13" ht="37.5" customHeight="1">
      <c r="A167" s="99"/>
      <c r="B167" s="109" t="s">
        <v>506</v>
      </c>
      <c r="C167" s="109"/>
      <c r="D167" s="102" t="s">
        <v>638</v>
      </c>
      <c r="E167" s="102" t="s">
        <v>545</v>
      </c>
      <c r="F167" s="102" t="s">
        <v>605</v>
      </c>
      <c r="G167" s="102" t="s">
        <v>894</v>
      </c>
      <c r="H167" s="102" t="s">
        <v>531</v>
      </c>
      <c r="I167" s="102" t="s">
        <v>531</v>
      </c>
      <c r="J167" s="104">
        <f aca="true" t="shared" si="27" ref="J167:K169">J168</f>
        <v>198300</v>
      </c>
      <c r="K167" s="120">
        <f t="shared" si="27"/>
        <v>0</v>
      </c>
      <c r="L167" s="120">
        <f>J167-K167</f>
        <v>198300</v>
      </c>
      <c r="M167" s="196">
        <f t="shared" si="21"/>
        <v>0</v>
      </c>
    </row>
    <row r="168" spans="1:13" ht="24">
      <c r="A168" s="99"/>
      <c r="B168" s="101" t="s">
        <v>601</v>
      </c>
      <c r="C168" s="101"/>
      <c r="D168" s="99" t="s">
        <v>638</v>
      </c>
      <c r="E168" s="99" t="s">
        <v>545</v>
      </c>
      <c r="F168" s="99" t="s">
        <v>605</v>
      </c>
      <c r="G168" s="99" t="s">
        <v>894</v>
      </c>
      <c r="H168" s="99" t="s">
        <v>549</v>
      </c>
      <c r="I168" s="99" t="s">
        <v>531</v>
      </c>
      <c r="J168" s="98">
        <f t="shared" si="27"/>
        <v>198300</v>
      </c>
      <c r="K168" s="189">
        <f t="shared" si="27"/>
        <v>0</v>
      </c>
      <c r="L168" s="189">
        <f>J168-K168</f>
        <v>198300</v>
      </c>
      <c r="M168" s="196">
        <f t="shared" si="21"/>
        <v>0</v>
      </c>
    </row>
    <row r="169" spans="1:13" ht="26.25" customHeight="1">
      <c r="A169" s="99"/>
      <c r="B169" s="101" t="s">
        <v>541</v>
      </c>
      <c r="C169" s="101"/>
      <c r="D169" s="99" t="s">
        <v>638</v>
      </c>
      <c r="E169" s="99" t="s">
        <v>545</v>
      </c>
      <c r="F169" s="99" t="s">
        <v>605</v>
      </c>
      <c r="G169" s="99" t="s">
        <v>894</v>
      </c>
      <c r="H169" s="99" t="s">
        <v>575</v>
      </c>
      <c r="I169" s="99" t="s">
        <v>531</v>
      </c>
      <c r="J169" s="98">
        <f t="shared" si="27"/>
        <v>198300</v>
      </c>
      <c r="K169" s="189">
        <f t="shared" si="27"/>
        <v>0</v>
      </c>
      <c r="L169" s="189">
        <f>J169-K169</f>
        <v>198300</v>
      </c>
      <c r="M169" s="196">
        <f t="shared" si="21"/>
        <v>0</v>
      </c>
    </row>
    <row r="170" spans="1:13" ht="24.75" customHeight="1">
      <c r="A170" s="99"/>
      <c r="B170" s="101" t="s">
        <v>600</v>
      </c>
      <c r="C170" s="101"/>
      <c r="D170" s="99" t="s">
        <v>638</v>
      </c>
      <c r="E170" s="99" t="s">
        <v>545</v>
      </c>
      <c r="F170" s="99" t="s">
        <v>605</v>
      </c>
      <c r="G170" s="99" t="s">
        <v>894</v>
      </c>
      <c r="H170" s="99" t="s">
        <v>594</v>
      </c>
      <c r="I170" s="99" t="s">
        <v>531</v>
      </c>
      <c r="J170" s="98">
        <f>J171+J175</f>
        <v>198300</v>
      </c>
      <c r="K170" s="98">
        <f>K171+K175</f>
        <v>0</v>
      </c>
      <c r="L170" s="98">
        <f>L171+L175</f>
        <v>198300</v>
      </c>
      <c r="M170" s="196">
        <f t="shared" si="21"/>
        <v>0</v>
      </c>
    </row>
    <row r="171" spans="1:13" ht="12.75">
      <c r="A171" s="99"/>
      <c r="B171" s="101" t="s">
        <v>322</v>
      </c>
      <c r="C171" s="101"/>
      <c r="D171" s="99" t="s">
        <v>638</v>
      </c>
      <c r="E171" s="99" t="s">
        <v>545</v>
      </c>
      <c r="F171" s="99" t="s">
        <v>605</v>
      </c>
      <c r="G171" s="99" t="s">
        <v>894</v>
      </c>
      <c r="H171" s="99" t="s">
        <v>594</v>
      </c>
      <c r="I171" s="99" t="s">
        <v>549</v>
      </c>
      <c r="J171" s="98">
        <f>J172</f>
        <v>138300</v>
      </c>
      <c r="K171" s="189">
        <f>K172</f>
        <v>0</v>
      </c>
      <c r="L171" s="189">
        <f>J171-K171</f>
        <v>138300</v>
      </c>
      <c r="M171" s="196">
        <f t="shared" si="21"/>
        <v>0</v>
      </c>
    </row>
    <row r="172" spans="1:13" ht="12.75">
      <c r="A172" s="99"/>
      <c r="B172" s="101" t="s">
        <v>326</v>
      </c>
      <c r="C172" s="101"/>
      <c r="D172" s="99" t="s">
        <v>638</v>
      </c>
      <c r="E172" s="99" t="s">
        <v>545</v>
      </c>
      <c r="F172" s="99" t="s">
        <v>605</v>
      </c>
      <c r="G172" s="99" t="s">
        <v>894</v>
      </c>
      <c r="H172" s="99" t="s">
        <v>594</v>
      </c>
      <c r="I172" s="99" t="s">
        <v>599</v>
      </c>
      <c r="J172" s="98">
        <f>SUM(J173:J174)</f>
        <v>138300</v>
      </c>
      <c r="K172" s="98">
        <f>SUM(K173:K174)</f>
        <v>0</v>
      </c>
      <c r="L172" s="98">
        <f>SUM(L173:L174)</f>
        <v>138300</v>
      </c>
      <c r="M172" s="196">
        <f t="shared" si="21"/>
        <v>0</v>
      </c>
    </row>
    <row r="173" spans="1:13" ht="12.75">
      <c r="A173" s="99"/>
      <c r="B173" s="101" t="s">
        <v>462</v>
      </c>
      <c r="C173" s="101"/>
      <c r="D173" s="99" t="s">
        <v>638</v>
      </c>
      <c r="E173" s="99" t="s">
        <v>545</v>
      </c>
      <c r="F173" s="99" t="s">
        <v>605</v>
      </c>
      <c r="G173" s="99" t="s">
        <v>894</v>
      </c>
      <c r="H173" s="99" t="s">
        <v>594</v>
      </c>
      <c r="I173" s="99" t="s">
        <v>596</v>
      </c>
      <c r="J173" s="98">
        <v>50000</v>
      </c>
      <c r="K173" s="189">
        <v>0</v>
      </c>
      <c r="L173" s="189">
        <f>J173-K173</f>
        <v>50000</v>
      </c>
      <c r="M173" s="196">
        <f t="shared" si="21"/>
        <v>0</v>
      </c>
    </row>
    <row r="174" spans="1:13" ht="12.75">
      <c r="A174" s="99"/>
      <c r="B174" s="101" t="s">
        <v>57</v>
      </c>
      <c r="C174" s="101"/>
      <c r="D174" s="99" t="s">
        <v>638</v>
      </c>
      <c r="E174" s="99" t="s">
        <v>545</v>
      </c>
      <c r="F174" s="99" t="s">
        <v>605</v>
      </c>
      <c r="G174" s="99" t="s">
        <v>894</v>
      </c>
      <c r="H174" s="99" t="s">
        <v>594</v>
      </c>
      <c r="I174" s="99" t="s">
        <v>595</v>
      </c>
      <c r="J174" s="98">
        <v>88300</v>
      </c>
      <c r="K174" s="189">
        <v>0</v>
      </c>
      <c r="L174" s="189">
        <f>J174-K174</f>
        <v>88300</v>
      </c>
      <c r="M174" s="196">
        <f t="shared" si="21"/>
        <v>0</v>
      </c>
    </row>
    <row r="175" spans="1:13" ht="12.75">
      <c r="A175" s="99"/>
      <c r="B175" s="101" t="s">
        <v>328</v>
      </c>
      <c r="C175" s="101"/>
      <c r="D175" s="99" t="s">
        <v>638</v>
      </c>
      <c r="E175" s="99" t="s">
        <v>545</v>
      </c>
      <c r="F175" s="99" t="s">
        <v>605</v>
      </c>
      <c r="G175" s="99" t="s">
        <v>894</v>
      </c>
      <c r="H175" s="99" t="s">
        <v>594</v>
      </c>
      <c r="I175" s="99" t="s">
        <v>583</v>
      </c>
      <c r="J175" s="98">
        <f>J176</f>
        <v>60000</v>
      </c>
      <c r="K175" s="98">
        <f>K176</f>
        <v>0</v>
      </c>
      <c r="L175" s="98">
        <f>L176</f>
        <v>60000</v>
      </c>
      <c r="M175" s="196">
        <f t="shared" si="21"/>
        <v>0</v>
      </c>
    </row>
    <row r="176" spans="1:13" ht="12.75">
      <c r="A176" s="99"/>
      <c r="B176" s="101" t="s">
        <v>463</v>
      </c>
      <c r="C176" s="101"/>
      <c r="D176" s="99" t="s">
        <v>638</v>
      </c>
      <c r="E176" s="99" t="s">
        <v>545</v>
      </c>
      <c r="F176" s="99" t="s">
        <v>605</v>
      </c>
      <c r="G176" s="99" t="s">
        <v>894</v>
      </c>
      <c r="H176" s="99" t="s">
        <v>594</v>
      </c>
      <c r="I176" s="99" t="s">
        <v>591</v>
      </c>
      <c r="J176" s="98">
        <v>60000</v>
      </c>
      <c r="K176" s="189">
        <v>0</v>
      </c>
      <c r="L176" s="189">
        <f>J176-K176</f>
        <v>60000</v>
      </c>
      <c r="M176" s="196">
        <f t="shared" si="21"/>
        <v>0</v>
      </c>
    </row>
    <row r="177" spans="1:13" ht="12.75">
      <c r="A177" s="99"/>
      <c r="B177" s="106" t="s">
        <v>97</v>
      </c>
      <c r="C177" s="106"/>
      <c r="D177" s="102" t="s">
        <v>638</v>
      </c>
      <c r="E177" s="102" t="s">
        <v>545</v>
      </c>
      <c r="F177" s="102" t="s">
        <v>582</v>
      </c>
      <c r="G177" s="107" t="s">
        <v>553</v>
      </c>
      <c r="H177" s="102" t="s">
        <v>531</v>
      </c>
      <c r="I177" s="102" t="s">
        <v>531</v>
      </c>
      <c r="J177" s="104">
        <f>J178</f>
        <v>97250</v>
      </c>
      <c r="K177" s="104">
        <f>K178</f>
        <v>0</v>
      </c>
      <c r="L177" s="104">
        <f>L178</f>
        <v>97250</v>
      </c>
      <c r="M177" s="196">
        <f t="shared" si="21"/>
        <v>0</v>
      </c>
    </row>
    <row r="178" spans="1:13" ht="12.75">
      <c r="A178" s="99"/>
      <c r="B178" s="106" t="s">
        <v>584</v>
      </c>
      <c r="C178" s="106"/>
      <c r="D178" s="102" t="s">
        <v>638</v>
      </c>
      <c r="E178" s="102" t="s">
        <v>545</v>
      </c>
      <c r="F178" s="102" t="s">
        <v>582</v>
      </c>
      <c r="G178" s="102" t="s">
        <v>891</v>
      </c>
      <c r="H178" s="102" t="s">
        <v>531</v>
      </c>
      <c r="I178" s="102" t="s">
        <v>531</v>
      </c>
      <c r="J178" s="104">
        <f aca="true" t="shared" si="28" ref="J178:K181">J179</f>
        <v>97250</v>
      </c>
      <c r="K178" s="120">
        <f t="shared" si="28"/>
        <v>0</v>
      </c>
      <c r="L178" s="120">
        <f aca="true" t="shared" si="29" ref="L178:L187">J178-K178</f>
        <v>97250</v>
      </c>
      <c r="M178" s="196">
        <f t="shared" si="21"/>
        <v>0</v>
      </c>
    </row>
    <row r="179" spans="1:13" ht="36">
      <c r="A179" s="99"/>
      <c r="B179" s="106" t="s">
        <v>609</v>
      </c>
      <c r="C179" s="106"/>
      <c r="D179" s="102" t="s">
        <v>638</v>
      </c>
      <c r="E179" s="102" t="s">
        <v>545</v>
      </c>
      <c r="F179" s="102" t="s">
        <v>582</v>
      </c>
      <c r="G179" s="102" t="s">
        <v>895</v>
      </c>
      <c r="H179" s="102" t="s">
        <v>531</v>
      </c>
      <c r="I179" s="102" t="s">
        <v>531</v>
      </c>
      <c r="J179" s="104">
        <f t="shared" si="28"/>
        <v>97250</v>
      </c>
      <c r="K179" s="120">
        <f t="shared" si="28"/>
        <v>0</v>
      </c>
      <c r="L179" s="120">
        <f t="shared" si="29"/>
        <v>97250</v>
      </c>
      <c r="M179" s="196">
        <f t="shared" si="21"/>
        <v>0</v>
      </c>
    </row>
    <row r="180" spans="1:13" ht="24">
      <c r="A180" s="99"/>
      <c r="B180" s="101" t="s">
        <v>601</v>
      </c>
      <c r="C180" s="101"/>
      <c r="D180" s="99" t="s">
        <v>638</v>
      </c>
      <c r="E180" s="99" t="s">
        <v>545</v>
      </c>
      <c r="F180" s="99" t="s">
        <v>582</v>
      </c>
      <c r="G180" s="99" t="s">
        <v>895</v>
      </c>
      <c r="H180" s="99" t="s">
        <v>549</v>
      </c>
      <c r="I180" s="99" t="s">
        <v>531</v>
      </c>
      <c r="J180" s="98">
        <f t="shared" si="28"/>
        <v>97250</v>
      </c>
      <c r="K180" s="189">
        <f t="shared" si="28"/>
        <v>0</v>
      </c>
      <c r="L180" s="189">
        <f t="shared" si="29"/>
        <v>97250</v>
      </c>
      <c r="M180" s="196">
        <f t="shared" si="21"/>
        <v>0</v>
      </c>
    </row>
    <row r="181" spans="1:13" ht="24">
      <c r="A181" s="99"/>
      <c r="B181" s="101" t="s">
        <v>541</v>
      </c>
      <c r="C181" s="101"/>
      <c r="D181" s="99" t="s">
        <v>638</v>
      </c>
      <c r="E181" s="99" t="s">
        <v>545</v>
      </c>
      <c r="F181" s="99" t="s">
        <v>582</v>
      </c>
      <c r="G181" s="99" t="s">
        <v>895</v>
      </c>
      <c r="H181" s="99" t="s">
        <v>575</v>
      </c>
      <c r="I181" s="99" t="s">
        <v>531</v>
      </c>
      <c r="J181" s="98">
        <f t="shared" si="28"/>
        <v>97250</v>
      </c>
      <c r="K181" s="189">
        <f t="shared" si="28"/>
        <v>0</v>
      </c>
      <c r="L181" s="189">
        <f t="shared" si="29"/>
        <v>97250</v>
      </c>
      <c r="M181" s="196">
        <f t="shared" si="21"/>
        <v>0</v>
      </c>
    </row>
    <row r="182" spans="1:13" ht="30" customHeight="1">
      <c r="A182" s="99"/>
      <c r="B182" s="101" t="s">
        <v>600</v>
      </c>
      <c r="C182" s="101"/>
      <c r="D182" s="99" t="s">
        <v>638</v>
      </c>
      <c r="E182" s="99" t="s">
        <v>545</v>
      </c>
      <c r="F182" s="99" t="s">
        <v>582</v>
      </c>
      <c r="G182" s="99" t="s">
        <v>895</v>
      </c>
      <c r="H182" s="99" t="s">
        <v>594</v>
      </c>
      <c r="I182" s="99" t="s">
        <v>531</v>
      </c>
      <c r="J182" s="98">
        <f>J183+J186</f>
        <v>97250</v>
      </c>
      <c r="K182" s="98">
        <f>K183+K186</f>
        <v>0</v>
      </c>
      <c r="L182" s="189">
        <f t="shared" si="29"/>
        <v>97250</v>
      </c>
      <c r="M182" s="196">
        <f t="shared" si="21"/>
        <v>0</v>
      </c>
    </row>
    <row r="183" spans="1:13" ht="12.75">
      <c r="A183" s="99"/>
      <c r="B183" s="101" t="s">
        <v>322</v>
      </c>
      <c r="C183" s="101"/>
      <c r="D183" s="99" t="s">
        <v>638</v>
      </c>
      <c r="E183" s="99" t="s">
        <v>545</v>
      </c>
      <c r="F183" s="99" t="s">
        <v>582</v>
      </c>
      <c r="G183" s="99" t="s">
        <v>895</v>
      </c>
      <c r="H183" s="99" t="s">
        <v>594</v>
      </c>
      <c r="I183" s="99" t="s">
        <v>549</v>
      </c>
      <c r="J183" s="98">
        <f>J184</f>
        <v>40000</v>
      </c>
      <c r="K183" s="189">
        <f>K184</f>
        <v>0</v>
      </c>
      <c r="L183" s="189">
        <f t="shared" si="29"/>
        <v>40000</v>
      </c>
      <c r="M183" s="196">
        <f t="shared" si="21"/>
        <v>0</v>
      </c>
    </row>
    <row r="184" spans="1:13" ht="12.75">
      <c r="A184" s="99"/>
      <c r="B184" s="101" t="s">
        <v>326</v>
      </c>
      <c r="C184" s="101"/>
      <c r="D184" s="99" t="s">
        <v>638</v>
      </c>
      <c r="E184" s="99" t="s">
        <v>545</v>
      </c>
      <c r="F184" s="99" t="s">
        <v>582</v>
      </c>
      <c r="G184" s="99" t="s">
        <v>895</v>
      </c>
      <c r="H184" s="99" t="s">
        <v>594</v>
      </c>
      <c r="I184" s="99" t="s">
        <v>599</v>
      </c>
      <c r="J184" s="98">
        <f>SUM(J185:J185)</f>
        <v>40000</v>
      </c>
      <c r="K184" s="98">
        <f>SUM(K185:K185)</f>
        <v>0</v>
      </c>
      <c r="L184" s="189">
        <f t="shared" si="29"/>
        <v>40000</v>
      </c>
      <c r="M184" s="196">
        <f t="shared" si="21"/>
        <v>0</v>
      </c>
    </row>
    <row r="185" spans="1:13" ht="12.75">
      <c r="A185" s="99"/>
      <c r="B185" s="101" t="s">
        <v>57</v>
      </c>
      <c r="C185" s="101"/>
      <c r="D185" s="99" t="s">
        <v>638</v>
      </c>
      <c r="E185" s="99" t="s">
        <v>545</v>
      </c>
      <c r="F185" s="99" t="s">
        <v>582</v>
      </c>
      <c r="G185" s="99" t="s">
        <v>895</v>
      </c>
      <c r="H185" s="99" t="s">
        <v>594</v>
      </c>
      <c r="I185" s="99" t="s">
        <v>595</v>
      </c>
      <c r="J185" s="98">
        <v>40000</v>
      </c>
      <c r="K185" s="189">
        <v>0</v>
      </c>
      <c r="L185" s="189">
        <f t="shared" si="29"/>
        <v>40000</v>
      </c>
      <c r="M185" s="196">
        <f t="shared" si="21"/>
        <v>0</v>
      </c>
    </row>
    <row r="186" spans="1:13" ht="12.75">
      <c r="A186" s="99"/>
      <c r="B186" s="101" t="s">
        <v>328</v>
      </c>
      <c r="C186" s="101"/>
      <c r="D186" s="99" t="s">
        <v>638</v>
      </c>
      <c r="E186" s="99" t="s">
        <v>545</v>
      </c>
      <c r="F186" s="99" t="s">
        <v>582</v>
      </c>
      <c r="G186" s="99" t="s">
        <v>895</v>
      </c>
      <c r="H186" s="99" t="s">
        <v>594</v>
      </c>
      <c r="I186" s="99" t="s">
        <v>583</v>
      </c>
      <c r="J186" s="98">
        <f>SUM(J187:J187)</f>
        <v>57250</v>
      </c>
      <c r="K186" s="98">
        <f>SUM(K187:K187)</f>
        <v>0</v>
      </c>
      <c r="L186" s="189">
        <f t="shared" si="29"/>
        <v>57250</v>
      </c>
      <c r="M186" s="196">
        <f t="shared" si="21"/>
        <v>0</v>
      </c>
    </row>
    <row r="187" spans="1:13" ht="12.75">
      <c r="A187" s="99"/>
      <c r="B187" s="101" t="s">
        <v>463</v>
      </c>
      <c r="C187" s="101"/>
      <c r="D187" s="99" t="s">
        <v>638</v>
      </c>
      <c r="E187" s="99" t="s">
        <v>545</v>
      </c>
      <c r="F187" s="99" t="s">
        <v>582</v>
      </c>
      <c r="G187" s="99" t="s">
        <v>895</v>
      </c>
      <c r="H187" s="99" t="s">
        <v>594</v>
      </c>
      <c r="I187" s="99" t="s">
        <v>591</v>
      </c>
      <c r="J187" s="98">
        <v>57250</v>
      </c>
      <c r="K187" s="189">
        <v>0</v>
      </c>
      <c r="L187" s="189">
        <f t="shared" si="29"/>
        <v>57250</v>
      </c>
      <c r="M187" s="196">
        <f t="shared" si="21"/>
        <v>0</v>
      </c>
    </row>
    <row r="188" spans="1:13" ht="12.75">
      <c r="A188" s="99"/>
      <c r="B188" s="106" t="s">
        <v>191</v>
      </c>
      <c r="C188" s="106"/>
      <c r="D188" s="102" t="s">
        <v>638</v>
      </c>
      <c r="E188" s="102" t="s">
        <v>606</v>
      </c>
      <c r="F188" s="102" t="s">
        <v>569</v>
      </c>
      <c r="G188" s="107" t="s">
        <v>553</v>
      </c>
      <c r="H188" s="102" t="s">
        <v>531</v>
      </c>
      <c r="I188" s="102" t="s">
        <v>531</v>
      </c>
      <c r="J188" s="104">
        <f>J189+J210</f>
        <v>2839550</v>
      </c>
      <c r="K188" s="104">
        <f>K189+K210</f>
        <v>75000</v>
      </c>
      <c r="L188" s="104">
        <f>L189+L210</f>
        <v>2764550</v>
      </c>
      <c r="M188" s="196">
        <f t="shared" si="21"/>
        <v>2.64126358049691</v>
      </c>
    </row>
    <row r="189" spans="1:13" ht="12.75">
      <c r="A189" s="99"/>
      <c r="B189" s="106" t="s">
        <v>608</v>
      </c>
      <c r="C189" s="106"/>
      <c r="D189" s="102" t="s">
        <v>638</v>
      </c>
      <c r="E189" s="102" t="s">
        <v>606</v>
      </c>
      <c r="F189" s="102" t="s">
        <v>605</v>
      </c>
      <c r="G189" s="107" t="s">
        <v>553</v>
      </c>
      <c r="H189" s="102" t="s">
        <v>531</v>
      </c>
      <c r="I189" s="102" t="s">
        <v>531</v>
      </c>
      <c r="J189" s="104">
        <f>J190</f>
        <v>2829550</v>
      </c>
      <c r="K189" s="120">
        <f>K190</f>
        <v>75000</v>
      </c>
      <c r="L189" s="120">
        <f>J189-K189</f>
        <v>2754550</v>
      </c>
      <c r="M189" s="196">
        <f aca="true" t="shared" si="30" ref="M189:M258">K189/J189*100</f>
        <v>2.6505981516495556</v>
      </c>
    </row>
    <row r="190" spans="1:13" ht="36">
      <c r="A190" s="99"/>
      <c r="B190" s="106" t="s">
        <v>897</v>
      </c>
      <c r="C190" s="106"/>
      <c r="D190" s="102" t="s">
        <v>638</v>
      </c>
      <c r="E190" s="102" t="s">
        <v>606</v>
      </c>
      <c r="F190" s="102" t="s">
        <v>605</v>
      </c>
      <c r="G190" s="102" t="s">
        <v>896</v>
      </c>
      <c r="H190" s="102" t="s">
        <v>531</v>
      </c>
      <c r="I190" s="102" t="s">
        <v>531</v>
      </c>
      <c r="J190" s="104">
        <f>J191</f>
        <v>2829550</v>
      </c>
      <c r="K190" s="104">
        <f>K191</f>
        <v>75000</v>
      </c>
      <c r="L190" s="104">
        <f>L191</f>
        <v>2754550</v>
      </c>
      <c r="M190" s="196">
        <f t="shared" si="30"/>
        <v>2.6505981516495556</v>
      </c>
    </row>
    <row r="191" spans="1:13" ht="16.5" customHeight="1">
      <c r="A191" s="99"/>
      <c r="B191" s="106" t="s">
        <v>584</v>
      </c>
      <c r="C191" s="106"/>
      <c r="D191" s="102" t="s">
        <v>638</v>
      </c>
      <c r="E191" s="102" t="s">
        <v>606</v>
      </c>
      <c r="F191" s="102" t="s">
        <v>605</v>
      </c>
      <c r="G191" s="102" t="s">
        <v>899</v>
      </c>
      <c r="H191" s="102" t="s">
        <v>531</v>
      </c>
      <c r="I191" s="102" t="s">
        <v>531</v>
      </c>
      <c r="J191" s="104">
        <f>J192+J202</f>
        <v>2829550</v>
      </c>
      <c r="K191" s="104">
        <f>K192+K202</f>
        <v>75000</v>
      </c>
      <c r="L191" s="104">
        <f>L192+L202</f>
        <v>2754550</v>
      </c>
      <c r="M191" s="196">
        <f t="shared" si="30"/>
        <v>2.6505981516495556</v>
      </c>
    </row>
    <row r="192" spans="1:13" ht="12.75">
      <c r="A192" s="99"/>
      <c r="B192" s="106" t="s">
        <v>607</v>
      </c>
      <c r="C192" s="106"/>
      <c r="D192" s="102" t="s">
        <v>638</v>
      </c>
      <c r="E192" s="102" t="s">
        <v>606</v>
      </c>
      <c r="F192" s="102" t="s">
        <v>605</v>
      </c>
      <c r="G192" s="102" t="s">
        <v>898</v>
      </c>
      <c r="H192" s="102" t="s">
        <v>531</v>
      </c>
      <c r="I192" s="102" t="s">
        <v>531</v>
      </c>
      <c r="J192" s="104">
        <f aca="true" t="shared" si="31" ref="J192:L196">J193</f>
        <v>1825650</v>
      </c>
      <c r="K192" s="104">
        <f t="shared" si="31"/>
        <v>75000</v>
      </c>
      <c r="L192" s="104">
        <f t="shared" si="31"/>
        <v>1750650</v>
      </c>
      <c r="M192" s="196">
        <f t="shared" si="30"/>
        <v>4.108125872976748</v>
      </c>
    </row>
    <row r="193" spans="1:13" ht="24">
      <c r="A193" s="99"/>
      <c r="B193" s="101" t="s">
        <v>601</v>
      </c>
      <c r="C193" s="106"/>
      <c r="D193" s="99" t="s">
        <v>638</v>
      </c>
      <c r="E193" s="99" t="s">
        <v>606</v>
      </c>
      <c r="F193" s="99" t="s">
        <v>605</v>
      </c>
      <c r="G193" s="99" t="s">
        <v>898</v>
      </c>
      <c r="H193" s="99" t="s">
        <v>549</v>
      </c>
      <c r="I193" s="99" t="s">
        <v>531</v>
      </c>
      <c r="J193" s="98">
        <f t="shared" si="31"/>
        <v>1825650</v>
      </c>
      <c r="K193" s="98">
        <f t="shared" si="31"/>
        <v>75000</v>
      </c>
      <c r="L193" s="98">
        <f t="shared" si="31"/>
        <v>1750650</v>
      </c>
      <c r="M193" s="196">
        <f t="shared" si="30"/>
        <v>4.108125872976748</v>
      </c>
    </row>
    <row r="194" spans="1:13" ht="24">
      <c r="A194" s="99"/>
      <c r="B194" s="101" t="s">
        <v>541</v>
      </c>
      <c r="C194" s="106"/>
      <c r="D194" s="99" t="s">
        <v>638</v>
      </c>
      <c r="E194" s="99" t="s">
        <v>606</v>
      </c>
      <c r="F194" s="99" t="s">
        <v>605</v>
      </c>
      <c r="G194" s="99" t="s">
        <v>898</v>
      </c>
      <c r="H194" s="99" t="s">
        <v>575</v>
      </c>
      <c r="I194" s="99" t="s">
        <v>531</v>
      </c>
      <c r="J194" s="98">
        <f t="shared" si="31"/>
        <v>1825650</v>
      </c>
      <c r="K194" s="98">
        <f t="shared" si="31"/>
        <v>75000</v>
      </c>
      <c r="L194" s="98">
        <f t="shared" si="31"/>
        <v>1750650</v>
      </c>
      <c r="M194" s="196">
        <f t="shared" si="30"/>
        <v>4.108125872976748</v>
      </c>
    </row>
    <row r="195" spans="1:13" ht="25.5" customHeight="1">
      <c r="A195" s="99"/>
      <c r="B195" s="101" t="s">
        <v>600</v>
      </c>
      <c r="C195" s="101"/>
      <c r="D195" s="99" t="s">
        <v>638</v>
      </c>
      <c r="E195" s="99" t="s">
        <v>606</v>
      </c>
      <c r="F195" s="99" t="s">
        <v>605</v>
      </c>
      <c r="G195" s="99" t="s">
        <v>898</v>
      </c>
      <c r="H195" s="99" t="s">
        <v>594</v>
      </c>
      <c r="I195" s="99" t="s">
        <v>531</v>
      </c>
      <c r="J195" s="98">
        <f>J196+J200</f>
        <v>1825650</v>
      </c>
      <c r="K195" s="98">
        <f>K196+K200</f>
        <v>75000</v>
      </c>
      <c r="L195" s="98">
        <f>L196+L200</f>
        <v>1750650</v>
      </c>
      <c r="M195" s="196">
        <f t="shared" si="30"/>
        <v>4.108125872976748</v>
      </c>
    </row>
    <row r="196" spans="1:13" ht="12.75">
      <c r="A196" s="99"/>
      <c r="B196" s="101" t="s">
        <v>322</v>
      </c>
      <c r="C196" s="101"/>
      <c r="D196" s="99" t="s">
        <v>638</v>
      </c>
      <c r="E196" s="99" t="s">
        <v>606</v>
      </c>
      <c r="F196" s="99" t="s">
        <v>605</v>
      </c>
      <c r="G196" s="99" t="s">
        <v>898</v>
      </c>
      <c r="H196" s="99" t="s">
        <v>594</v>
      </c>
      <c r="I196" s="99" t="s">
        <v>549</v>
      </c>
      <c r="J196" s="98">
        <f t="shared" si="31"/>
        <v>1725650</v>
      </c>
      <c r="K196" s="98">
        <f t="shared" si="31"/>
        <v>75000</v>
      </c>
      <c r="L196" s="98">
        <f t="shared" si="31"/>
        <v>1650650</v>
      </c>
      <c r="M196" s="196">
        <f t="shared" si="30"/>
        <v>4.346188392779533</v>
      </c>
    </row>
    <row r="197" spans="1:13" ht="12.75">
      <c r="A197" s="99"/>
      <c r="B197" s="101" t="s">
        <v>326</v>
      </c>
      <c r="C197" s="101"/>
      <c r="D197" s="99" t="s">
        <v>638</v>
      </c>
      <c r="E197" s="99" t="s">
        <v>606</v>
      </c>
      <c r="F197" s="99" t="s">
        <v>605</v>
      </c>
      <c r="G197" s="99" t="s">
        <v>898</v>
      </c>
      <c r="H197" s="99" t="s">
        <v>594</v>
      </c>
      <c r="I197" s="99" t="s">
        <v>599</v>
      </c>
      <c r="J197" s="98">
        <f>SUM(J198:J199)</f>
        <v>1725650</v>
      </c>
      <c r="K197" s="98">
        <f>SUM(K198:K199)</f>
        <v>75000</v>
      </c>
      <c r="L197" s="98">
        <f>SUM(L198:L199)</f>
        <v>1650650</v>
      </c>
      <c r="M197" s="196">
        <f t="shared" si="30"/>
        <v>4.346188392779533</v>
      </c>
    </row>
    <row r="198" spans="1:13" ht="12.75">
      <c r="A198" s="99"/>
      <c r="B198" s="101" t="s">
        <v>462</v>
      </c>
      <c r="C198" s="101"/>
      <c r="D198" s="99" t="s">
        <v>638</v>
      </c>
      <c r="E198" s="99" t="s">
        <v>606</v>
      </c>
      <c r="F198" s="99" t="s">
        <v>605</v>
      </c>
      <c r="G198" s="99" t="s">
        <v>898</v>
      </c>
      <c r="H198" s="99" t="s">
        <v>594</v>
      </c>
      <c r="I198" s="99" t="s">
        <v>596</v>
      </c>
      <c r="J198" s="98">
        <v>1701150</v>
      </c>
      <c r="K198" s="189">
        <v>75000</v>
      </c>
      <c r="L198" s="189">
        <f>J198-K198</f>
        <v>1626150</v>
      </c>
      <c r="M198" s="196">
        <f t="shared" si="30"/>
        <v>4.408782294330306</v>
      </c>
    </row>
    <row r="199" spans="1:13" ht="12.75">
      <c r="A199" s="99"/>
      <c r="B199" s="101" t="s">
        <v>57</v>
      </c>
      <c r="C199" s="101"/>
      <c r="D199" s="99" t="s">
        <v>638</v>
      </c>
      <c r="E199" s="99" t="s">
        <v>606</v>
      </c>
      <c r="F199" s="99" t="s">
        <v>605</v>
      </c>
      <c r="G199" s="99" t="s">
        <v>898</v>
      </c>
      <c r="H199" s="99" t="s">
        <v>594</v>
      </c>
      <c r="I199" s="99" t="s">
        <v>595</v>
      </c>
      <c r="J199" s="98">
        <v>24500</v>
      </c>
      <c r="K199" s="189">
        <v>0</v>
      </c>
      <c r="L199" s="189">
        <f>J199-K199</f>
        <v>24500</v>
      </c>
      <c r="M199" s="196">
        <f t="shared" si="30"/>
        <v>0</v>
      </c>
    </row>
    <row r="200" spans="1:13" ht="12.75">
      <c r="A200" s="99"/>
      <c r="B200" s="101" t="s">
        <v>328</v>
      </c>
      <c r="C200" s="101"/>
      <c r="D200" s="99" t="s">
        <v>638</v>
      </c>
      <c r="E200" s="99" t="s">
        <v>606</v>
      </c>
      <c r="F200" s="99" t="s">
        <v>605</v>
      </c>
      <c r="G200" s="99" t="s">
        <v>898</v>
      </c>
      <c r="H200" s="99" t="s">
        <v>594</v>
      </c>
      <c r="I200" s="99" t="s">
        <v>583</v>
      </c>
      <c r="J200" s="98">
        <f>J201</f>
        <v>100000</v>
      </c>
      <c r="K200" s="98">
        <f>K201</f>
        <v>0</v>
      </c>
      <c r="L200" s="98">
        <f>L201</f>
        <v>100000</v>
      </c>
      <c r="M200" s="196">
        <f t="shared" si="30"/>
        <v>0</v>
      </c>
    </row>
    <row r="201" spans="1:13" ht="12.75">
      <c r="A201" s="99"/>
      <c r="B201" s="101" t="s">
        <v>461</v>
      </c>
      <c r="C201" s="101"/>
      <c r="D201" s="99" t="s">
        <v>638</v>
      </c>
      <c r="E201" s="99" t="s">
        <v>606</v>
      </c>
      <c r="F201" s="99" t="s">
        <v>605</v>
      </c>
      <c r="G201" s="99" t="s">
        <v>898</v>
      </c>
      <c r="H201" s="99" t="s">
        <v>594</v>
      </c>
      <c r="I201" s="99" t="s">
        <v>593</v>
      </c>
      <c r="J201" s="98">
        <v>100000</v>
      </c>
      <c r="K201" s="189">
        <v>0</v>
      </c>
      <c r="L201" s="189">
        <f>J201-K201</f>
        <v>100000</v>
      </c>
      <c r="M201" s="196">
        <f t="shared" si="30"/>
        <v>0</v>
      </c>
    </row>
    <row r="202" spans="1:13" ht="36">
      <c r="A202" s="99"/>
      <c r="B202" s="109" t="s">
        <v>901</v>
      </c>
      <c r="C202" s="109"/>
      <c r="D202" s="102" t="s">
        <v>638</v>
      </c>
      <c r="E202" s="102" t="s">
        <v>606</v>
      </c>
      <c r="F202" s="102" t="s">
        <v>605</v>
      </c>
      <c r="G202" s="102" t="s">
        <v>900</v>
      </c>
      <c r="H202" s="102" t="s">
        <v>531</v>
      </c>
      <c r="I202" s="102" t="s">
        <v>531</v>
      </c>
      <c r="J202" s="104">
        <f aca="true" t="shared" si="32" ref="J202:L205">J203</f>
        <v>1003900</v>
      </c>
      <c r="K202" s="120">
        <f t="shared" si="32"/>
        <v>0</v>
      </c>
      <c r="L202" s="120">
        <f>J202-K202</f>
        <v>1003900</v>
      </c>
      <c r="M202" s="196">
        <f t="shared" si="30"/>
        <v>0</v>
      </c>
    </row>
    <row r="203" spans="1:13" ht="24">
      <c r="A203" s="99"/>
      <c r="B203" s="101" t="s">
        <v>601</v>
      </c>
      <c r="C203" s="101"/>
      <c r="D203" s="99" t="s">
        <v>638</v>
      </c>
      <c r="E203" s="99" t="s">
        <v>606</v>
      </c>
      <c r="F203" s="99" t="s">
        <v>605</v>
      </c>
      <c r="G203" s="99" t="s">
        <v>900</v>
      </c>
      <c r="H203" s="99" t="s">
        <v>549</v>
      </c>
      <c r="I203" s="99" t="s">
        <v>531</v>
      </c>
      <c r="J203" s="98">
        <f t="shared" si="32"/>
        <v>1003900</v>
      </c>
      <c r="K203" s="189">
        <f t="shared" si="32"/>
        <v>0</v>
      </c>
      <c r="L203" s="189">
        <f>J203-K203</f>
        <v>1003900</v>
      </c>
      <c r="M203" s="196">
        <f t="shared" si="30"/>
        <v>0</v>
      </c>
    </row>
    <row r="204" spans="1:13" ht="24">
      <c r="A204" s="99"/>
      <c r="B204" s="101" t="s">
        <v>541</v>
      </c>
      <c r="C204" s="101"/>
      <c r="D204" s="99" t="s">
        <v>638</v>
      </c>
      <c r="E204" s="99" t="s">
        <v>606</v>
      </c>
      <c r="F204" s="99" t="s">
        <v>605</v>
      </c>
      <c r="G204" s="99" t="s">
        <v>900</v>
      </c>
      <c r="H204" s="99" t="s">
        <v>575</v>
      </c>
      <c r="I204" s="99" t="s">
        <v>531</v>
      </c>
      <c r="J204" s="98">
        <f t="shared" si="32"/>
        <v>1003900</v>
      </c>
      <c r="K204" s="189">
        <f t="shared" si="32"/>
        <v>0</v>
      </c>
      <c r="L204" s="189">
        <f>J204-K204</f>
        <v>1003900</v>
      </c>
      <c r="M204" s="196">
        <f t="shared" si="30"/>
        <v>0</v>
      </c>
    </row>
    <row r="205" spans="1:13" ht="29.25" customHeight="1">
      <c r="A205" s="99"/>
      <c r="B205" s="101" t="s">
        <v>600</v>
      </c>
      <c r="C205" s="101"/>
      <c r="D205" s="99" t="s">
        <v>638</v>
      </c>
      <c r="E205" s="99" t="s">
        <v>606</v>
      </c>
      <c r="F205" s="99" t="s">
        <v>605</v>
      </c>
      <c r="G205" s="99" t="s">
        <v>900</v>
      </c>
      <c r="H205" s="99" t="s">
        <v>594</v>
      </c>
      <c r="I205" s="99" t="s">
        <v>531</v>
      </c>
      <c r="J205" s="98">
        <f>J206</f>
        <v>1003900</v>
      </c>
      <c r="K205" s="98">
        <f t="shared" si="32"/>
        <v>0</v>
      </c>
      <c r="L205" s="98">
        <f t="shared" si="32"/>
        <v>1003900</v>
      </c>
      <c r="M205" s="196">
        <f t="shared" si="30"/>
        <v>0</v>
      </c>
    </row>
    <row r="206" spans="1:13" ht="12.75">
      <c r="A206" s="99"/>
      <c r="B206" s="101" t="s">
        <v>322</v>
      </c>
      <c r="C206" s="101"/>
      <c r="D206" s="99" t="s">
        <v>638</v>
      </c>
      <c r="E206" s="99" t="s">
        <v>606</v>
      </c>
      <c r="F206" s="99" t="s">
        <v>605</v>
      </c>
      <c r="G206" s="99" t="s">
        <v>900</v>
      </c>
      <c r="H206" s="99" t="s">
        <v>594</v>
      </c>
      <c r="I206" s="99" t="s">
        <v>549</v>
      </c>
      <c r="J206" s="98">
        <f>J207</f>
        <v>1003900</v>
      </c>
      <c r="K206" s="189">
        <f>K207</f>
        <v>0</v>
      </c>
      <c r="L206" s="189">
        <f>J206-K206</f>
        <v>1003900</v>
      </c>
      <c r="M206" s="196">
        <f t="shared" si="30"/>
        <v>0</v>
      </c>
    </row>
    <row r="207" spans="1:13" ht="12.75">
      <c r="A207" s="99"/>
      <c r="B207" s="101" t="s">
        <v>326</v>
      </c>
      <c r="C207" s="101"/>
      <c r="D207" s="99" t="s">
        <v>638</v>
      </c>
      <c r="E207" s="99" t="s">
        <v>606</v>
      </c>
      <c r="F207" s="99" t="s">
        <v>605</v>
      </c>
      <c r="G207" s="99" t="s">
        <v>900</v>
      </c>
      <c r="H207" s="99" t="s">
        <v>594</v>
      </c>
      <c r="I207" s="99" t="s">
        <v>599</v>
      </c>
      <c r="J207" s="98">
        <f>SUM(J208:J209)</f>
        <v>1003900</v>
      </c>
      <c r="K207" s="98">
        <f>SUM(K208:K209)</f>
        <v>0</v>
      </c>
      <c r="L207" s="98">
        <f>SUM(L208:L209)</f>
        <v>1003900</v>
      </c>
      <c r="M207" s="196">
        <f t="shared" si="30"/>
        <v>0</v>
      </c>
    </row>
    <row r="208" spans="1:13" ht="12.75">
      <c r="A208" s="99"/>
      <c r="B208" s="101" t="s">
        <v>462</v>
      </c>
      <c r="C208" s="101"/>
      <c r="D208" s="99" t="s">
        <v>638</v>
      </c>
      <c r="E208" s="99" t="s">
        <v>606</v>
      </c>
      <c r="F208" s="99" t="s">
        <v>605</v>
      </c>
      <c r="G208" s="99" t="s">
        <v>900</v>
      </c>
      <c r="H208" s="99" t="s">
        <v>594</v>
      </c>
      <c r="I208" s="99" t="s">
        <v>596</v>
      </c>
      <c r="J208" s="98">
        <v>903900</v>
      </c>
      <c r="K208" s="189">
        <v>0</v>
      </c>
      <c r="L208" s="189">
        <f>J208-K208</f>
        <v>903900</v>
      </c>
      <c r="M208" s="196">
        <f t="shared" si="30"/>
        <v>0</v>
      </c>
    </row>
    <row r="209" spans="1:13" ht="12.75">
      <c r="A209" s="99"/>
      <c r="B209" s="101" t="s">
        <v>57</v>
      </c>
      <c r="C209" s="101"/>
      <c r="D209" s="99" t="s">
        <v>638</v>
      </c>
      <c r="E209" s="99" t="s">
        <v>606</v>
      </c>
      <c r="F209" s="99" t="s">
        <v>605</v>
      </c>
      <c r="G209" s="99" t="s">
        <v>900</v>
      </c>
      <c r="H209" s="99" t="s">
        <v>594</v>
      </c>
      <c r="I209" s="99" t="s">
        <v>595</v>
      </c>
      <c r="J209" s="98">
        <v>100000</v>
      </c>
      <c r="K209" s="189">
        <v>0</v>
      </c>
      <c r="L209" s="189">
        <f>J209-K209</f>
        <v>100000</v>
      </c>
      <c r="M209" s="196">
        <f t="shared" si="30"/>
        <v>0</v>
      </c>
    </row>
    <row r="210" spans="1:13" ht="12.75">
      <c r="A210" s="99"/>
      <c r="B210" s="209" t="s">
        <v>60</v>
      </c>
      <c r="C210" s="101"/>
      <c r="D210" s="102" t="s">
        <v>638</v>
      </c>
      <c r="E210" s="102" t="s">
        <v>606</v>
      </c>
      <c r="F210" s="102" t="s">
        <v>902</v>
      </c>
      <c r="G210" s="212" t="s">
        <v>553</v>
      </c>
      <c r="H210" s="102" t="s">
        <v>531</v>
      </c>
      <c r="I210" s="102" t="s">
        <v>531</v>
      </c>
      <c r="J210" s="104">
        <f aca="true" t="shared" si="33" ref="J210:L218">J211</f>
        <v>10000</v>
      </c>
      <c r="K210" s="104">
        <f t="shared" si="33"/>
        <v>0</v>
      </c>
      <c r="L210" s="104">
        <f t="shared" si="33"/>
        <v>10000</v>
      </c>
      <c r="M210" s="196">
        <f t="shared" si="30"/>
        <v>0</v>
      </c>
    </row>
    <row r="211" spans="1:13" ht="24">
      <c r="A211" s="99"/>
      <c r="B211" s="209" t="s">
        <v>906</v>
      </c>
      <c r="C211" s="101"/>
      <c r="D211" s="102" t="s">
        <v>638</v>
      </c>
      <c r="E211" s="102" t="s">
        <v>606</v>
      </c>
      <c r="F211" s="102" t="s">
        <v>902</v>
      </c>
      <c r="G211" s="212" t="s">
        <v>857</v>
      </c>
      <c r="H211" s="102" t="s">
        <v>531</v>
      </c>
      <c r="I211" s="102" t="s">
        <v>531</v>
      </c>
      <c r="J211" s="104">
        <f t="shared" si="33"/>
        <v>10000</v>
      </c>
      <c r="K211" s="104">
        <f t="shared" si="33"/>
        <v>0</v>
      </c>
      <c r="L211" s="104">
        <f t="shared" si="33"/>
        <v>10000</v>
      </c>
      <c r="M211" s="196">
        <f t="shared" si="30"/>
        <v>0</v>
      </c>
    </row>
    <row r="212" spans="1:13" ht="12.75">
      <c r="A212" s="99"/>
      <c r="B212" s="209" t="s">
        <v>584</v>
      </c>
      <c r="C212" s="106"/>
      <c r="D212" s="102" t="s">
        <v>638</v>
      </c>
      <c r="E212" s="102" t="s">
        <v>606</v>
      </c>
      <c r="F212" s="102" t="s">
        <v>902</v>
      </c>
      <c r="G212" s="212" t="s">
        <v>864</v>
      </c>
      <c r="H212" s="102" t="s">
        <v>531</v>
      </c>
      <c r="I212" s="102" t="s">
        <v>531</v>
      </c>
      <c r="J212" s="104">
        <f t="shared" si="33"/>
        <v>10000</v>
      </c>
      <c r="K212" s="104">
        <f t="shared" si="33"/>
        <v>0</v>
      </c>
      <c r="L212" s="104">
        <f t="shared" si="33"/>
        <v>10000</v>
      </c>
      <c r="M212" s="196">
        <f t="shared" si="30"/>
        <v>0</v>
      </c>
    </row>
    <row r="213" spans="1:13" ht="27.75" customHeight="1">
      <c r="A213" s="99"/>
      <c r="B213" s="209" t="s">
        <v>904</v>
      </c>
      <c r="C213" s="106"/>
      <c r="D213" s="102" t="s">
        <v>638</v>
      </c>
      <c r="E213" s="102" t="s">
        <v>606</v>
      </c>
      <c r="F213" s="102" t="s">
        <v>902</v>
      </c>
      <c r="G213" s="212" t="s">
        <v>903</v>
      </c>
      <c r="H213" s="102" t="s">
        <v>531</v>
      </c>
      <c r="I213" s="102" t="s">
        <v>531</v>
      </c>
      <c r="J213" s="104">
        <f t="shared" si="33"/>
        <v>10000</v>
      </c>
      <c r="K213" s="104">
        <f t="shared" si="33"/>
        <v>0</v>
      </c>
      <c r="L213" s="104">
        <f t="shared" si="33"/>
        <v>10000</v>
      </c>
      <c r="M213" s="196">
        <f t="shared" si="30"/>
        <v>0</v>
      </c>
    </row>
    <row r="214" spans="1:13" ht="24">
      <c r="A214" s="99"/>
      <c r="B214" s="101" t="s">
        <v>601</v>
      </c>
      <c r="C214" s="101"/>
      <c r="D214" s="99" t="s">
        <v>638</v>
      </c>
      <c r="E214" s="99" t="s">
        <v>606</v>
      </c>
      <c r="F214" s="99" t="s">
        <v>902</v>
      </c>
      <c r="G214" s="211" t="s">
        <v>903</v>
      </c>
      <c r="H214" s="99" t="s">
        <v>549</v>
      </c>
      <c r="I214" s="99" t="s">
        <v>531</v>
      </c>
      <c r="J214" s="98">
        <f t="shared" si="33"/>
        <v>10000</v>
      </c>
      <c r="K214" s="98">
        <f t="shared" si="33"/>
        <v>0</v>
      </c>
      <c r="L214" s="98">
        <f t="shared" si="33"/>
        <v>10000</v>
      </c>
      <c r="M214" s="196">
        <f t="shared" si="30"/>
        <v>0</v>
      </c>
    </row>
    <row r="215" spans="1:13" ht="24">
      <c r="A215" s="99"/>
      <c r="B215" s="101" t="s">
        <v>541</v>
      </c>
      <c r="C215" s="101"/>
      <c r="D215" s="99" t="s">
        <v>638</v>
      </c>
      <c r="E215" s="99" t="s">
        <v>606</v>
      </c>
      <c r="F215" s="99" t="s">
        <v>902</v>
      </c>
      <c r="G215" s="211" t="s">
        <v>903</v>
      </c>
      <c r="H215" s="99" t="s">
        <v>575</v>
      </c>
      <c r="I215" s="99" t="s">
        <v>531</v>
      </c>
      <c r="J215" s="98">
        <f t="shared" si="33"/>
        <v>10000</v>
      </c>
      <c r="K215" s="98">
        <f t="shared" si="33"/>
        <v>0</v>
      </c>
      <c r="L215" s="98">
        <f t="shared" si="33"/>
        <v>10000</v>
      </c>
      <c r="M215" s="196">
        <f t="shared" si="30"/>
        <v>0</v>
      </c>
    </row>
    <row r="216" spans="1:13" ht="26.25" customHeight="1">
      <c r="A216" s="99"/>
      <c r="B216" s="101" t="s">
        <v>600</v>
      </c>
      <c r="C216" s="101"/>
      <c r="D216" s="99" t="s">
        <v>638</v>
      </c>
      <c r="E216" s="99" t="s">
        <v>606</v>
      </c>
      <c r="F216" s="99" t="s">
        <v>902</v>
      </c>
      <c r="G216" s="211" t="s">
        <v>903</v>
      </c>
      <c r="H216" s="99" t="s">
        <v>594</v>
      </c>
      <c r="I216" s="99" t="s">
        <v>531</v>
      </c>
      <c r="J216" s="98">
        <f t="shared" si="33"/>
        <v>10000</v>
      </c>
      <c r="K216" s="98">
        <f t="shared" si="33"/>
        <v>0</v>
      </c>
      <c r="L216" s="98">
        <f t="shared" si="33"/>
        <v>10000</v>
      </c>
      <c r="M216" s="196">
        <f t="shared" si="30"/>
        <v>0</v>
      </c>
    </row>
    <row r="217" spans="1:13" ht="12.75">
      <c r="A217" s="99"/>
      <c r="B217" s="101" t="s">
        <v>322</v>
      </c>
      <c r="C217" s="101"/>
      <c r="D217" s="99" t="s">
        <v>638</v>
      </c>
      <c r="E217" s="99" t="s">
        <v>606</v>
      </c>
      <c r="F217" s="99" t="s">
        <v>902</v>
      </c>
      <c r="G217" s="211" t="s">
        <v>903</v>
      </c>
      <c r="H217" s="99" t="s">
        <v>594</v>
      </c>
      <c r="I217" s="99" t="s">
        <v>549</v>
      </c>
      <c r="J217" s="98">
        <f t="shared" si="33"/>
        <v>10000</v>
      </c>
      <c r="K217" s="98">
        <f t="shared" si="33"/>
        <v>0</v>
      </c>
      <c r="L217" s="98">
        <f t="shared" si="33"/>
        <v>10000</v>
      </c>
      <c r="M217" s="196">
        <f t="shared" si="30"/>
        <v>0</v>
      </c>
    </row>
    <row r="218" spans="1:13" ht="12.75">
      <c r="A218" s="99"/>
      <c r="B218" s="101" t="s">
        <v>326</v>
      </c>
      <c r="C218" s="101"/>
      <c r="D218" s="99" t="s">
        <v>638</v>
      </c>
      <c r="E218" s="99" t="s">
        <v>606</v>
      </c>
      <c r="F218" s="99" t="s">
        <v>902</v>
      </c>
      <c r="G218" s="211" t="s">
        <v>903</v>
      </c>
      <c r="H218" s="99" t="s">
        <v>594</v>
      </c>
      <c r="I218" s="99" t="s">
        <v>599</v>
      </c>
      <c r="J218" s="98">
        <f t="shared" si="33"/>
        <v>10000</v>
      </c>
      <c r="K218" s="98">
        <f t="shared" si="33"/>
        <v>0</v>
      </c>
      <c r="L218" s="98">
        <f t="shared" si="33"/>
        <v>10000</v>
      </c>
      <c r="M218" s="196">
        <f t="shared" si="30"/>
        <v>0</v>
      </c>
    </row>
    <row r="219" spans="1:13" ht="12.75">
      <c r="A219" s="99"/>
      <c r="B219" s="101" t="s">
        <v>57</v>
      </c>
      <c r="C219" s="101"/>
      <c r="D219" s="99" t="s">
        <v>638</v>
      </c>
      <c r="E219" s="99" t="s">
        <v>606</v>
      </c>
      <c r="F219" s="99" t="s">
        <v>902</v>
      </c>
      <c r="G219" s="211" t="s">
        <v>903</v>
      </c>
      <c r="H219" s="99" t="s">
        <v>594</v>
      </c>
      <c r="I219" s="99" t="s">
        <v>595</v>
      </c>
      <c r="J219" s="98">
        <v>10000</v>
      </c>
      <c r="K219" s="189">
        <v>0</v>
      </c>
      <c r="L219" s="189">
        <f>J219-K219</f>
        <v>10000</v>
      </c>
      <c r="M219" s="196">
        <f t="shared" si="30"/>
        <v>0</v>
      </c>
    </row>
    <row r="220" spans="1:13" ht="12.75">
      <c r="A220" s="99"/>
      <c r="B220" s="106" t="s">
        <v>178</v>
      </c>
      <c r="C220" s="106"/>
      <c r="D220" s="102" t="s">
        <v>638</v>
      </c>
      <c r="E220" s="102" t="s">
        <v>592</v>
      </c>
      <c r="F220" s="102" t="s">
        <v>569</v>
      </c>
      <c r="G220" s="107" t="s">
        <v>553</v>
      </c>
      <c r="H220" s="102" t="s">
        <v>531</v>
      </c>
      <c r="I220" s="102" t="s">
        <v>531</v>
      </c>
      <c r="J220" s="104">
        <f>J221+J230+J260</f>
        <v>9966103</v>
      </c>
      <c r="K220" s="104">
        <f>K221+K230+K260</f>
        <v>50970.99</v>
      </c>
      <c r="L220" s="104">
        <f>L221+L230+L260</f>
        <v>9915132.01</v>
      </c>
      <c r="M220" s="196">
        <f t="shared" si="30"/>
        <v>0.5114435401681078</v>
      </c>
    </row>
    <row r="221" spans="1:13" ht="12.75">
      <c r="A221" s="99"/>
      <c r="B221" s="106" t="s">
        <v>61</v>
      </c>
      <c r="C221" s="106"/>
      <c r="D221" s="102" t="s">
        <v>638</v>
      </c>
      <c r="E221" s="102" t="s">
        <v>592</v>
      </c>
      <c r="F221" s="102" t="s">
        <v>546</v>
      </c>
      <c r="G221" s="107" t="s">
        <v>553</v>
      </c>
      <c r="H221" s="102" t="s">
        <v>531</v>
      </c>
      <c r="I221" s="102" t="s">
        <v>531</v>
      </c>
      <c r="J221" s="104">
        <f aca="true" t="shared" si="34" ref="J221:K223">J222</f>
        <v>900000</v>
      </c>
      <c r="K221" s="120">
        <f t="shared" si="34"/>
        <v>0</v>
      </c>
      <c r="L221" s="120">
        <f>J221-K221</f>
        <v>900000</v>
      </c>
      <c r="M221" s="196">
        <f t="shared" si="30"/>
        <v>0</v>
      </c>
    </row>
    <row r="222" spans="1:13" ht="24">
      <c r="A222" s="99"/>
      <c r="B222" s="106" t="s">
        <v>906</v>
      </c>
      <c r="C222" s="106"/>
      <c r="D222" s="102" t="s">
        <v>638</v>
      </c>
      <c r="E222" s="102" t="s">
        <v>592</v>
      </c>
      <c r="F222" s="102" t="s">
        <v>546</v>
      </c>
      <c r="G222" s="102" t="s">
        <v>857</v>
      </c>
      <c r="H222" s="102" t="s">
        <v>531</v>
      </c>
      <c r="I222" s="102" t="s">
        <v>531</v>
      </c>
      <c r="J222" s="104">
        <f t="shared" si="34"/>
        <v>900000</v>
      </c>
      <c r="K222" s="104">
        <f t="shared" si="34"/>
        <v>0</v>
      </c>
      <c r="L222" s="104">
        <f>L223</f>
        <v>900000</v>
      </c>
      <c r="M222" s="196">
        <f t="shared" si="30"/>
        <v>0</v>
      </c>
    </row>
    <row r="223" spans="1:13" ht="24">
      <c r="A223" s="99"/>
      <c r="B223" s="106" t="s">
        <v>552</v>
      </c>
      <c r="C223" s="106"/>
      <c r="D223" s="102" t="s">
        <v>638</v>
      </c>
      <c r="E223" s="102" t="s">
        <v>592</v>
      </c>
      <c r="F223" s="102" t="s">
        <v>546</v>
      </c>
      <c r="G223" s="102" t="s">
        <v>864</v>
      </c>
      <c r="H223" s="102" t="s">
        <v>531</v>
      </c>
      <c r="I223" s="102" t="s">
        <v>531</v>
      </c>
      <c r="J223" s="104">
        <f t="shared" si="34"/>
        <v>900000</v>
      </c>
      <c r="K223" s="104">
        <f t="shared" si="34"/>
        <v>0</v>
      </c>
      <c r="L223" s="120">
        <f aca="true" t="shared" si="35" ref="L223:L229">J223-K223</f>
        <v>900000</v>
      </c>
      <c r="M223" s="196">
        <f t="shared" si="30"/>
        <v>0</v>
      </c>
    </row>
    <row r="224" spans="1:13" ht="24">
      <c r="A224" s="99"/>
      <c r="B224" s="127" t="s">
        <v>640</v>
      </c>
      <c r="C224" s="106"/>
      <c r="D224" s="102" t="s">
        <v>638</v>
      </c>
      <c r="E224" s="102" t="s">
        <v>592</v>
      </c>
      <c r="F224" s="102" t="s">
        <v>546</v>
      </c>
      <c r="G224" s="102" t="s">
        <v>905</v>
      </c>
      <c r="H224" s="102" t="s">
        <v>531</v>
      </c>
      <c r="I224" s="102" t="s">
        <v>531</v>
      </c>
      <c r="J224" s="104">
        <f aca="true" t="shared" si="36" ref="J224:K228">J225</f>
        <v>900000</v>
      </c>
      <c r="K224" s="120">
        <f t="shared" si="36"/>
        <v>0</v>
      </c>
      <c r="L224" s="120">
        <f t="shared" si="35"/>
        <v>900000</v>
      </c>
      <c r="M224" s="196">
        <f t="shared" si="30"/>
        <v>0</v>
      </c>
    </row>
    <row r="225" spans="1:13" ht="12.75">
      <c r="A225" s="99"/>
      <c r="B225" s="215" t="s">
        <v>623</v>
      </c>
      <c r="C225" s="106"/>
      <c r="D225" s="99" t="s">
        <v>638</v>
      </c>
      <c r="E225" s="99" t="s">
        <v>592</v>
      </c>
      <c r="F225" s="99" t="s">
        <v>546</v>
      </c>
      <c r="G225" s="99" t="s">
        <v>905</v>
      </c>
      <c r="H225" s="99" t="s">
        <v>622</v>
      </c>
      <c r="I225" s="99" t="s">
        <v>531</v>
      </c>
      <c r="J225" s="98">
        <f t="shared" si="36"/>
        <v>900000</v>
      </c>
      <c r="K225" s="189">
        <f t="shared" si="36"/>
        <v>0</v>
      </c>
      <c r="L225" s="189">
        <f t="shared" si="35"/>
        <v>900000</v>
      </c>
      <c r="M225" s="196">
        <f t="shared" si="30"/>
        <v>0</v>
      </c>
    </row>
    <row r="226" spans="1:13" ht="12.75">
      <c r="A226" s="99"/>
      <c r="B226" s="215" t="s">
        <v>621</v>
      </c>
      <c r="C226" s="106"/>
      <c r="D226" s="99" t="s">
        <v>638</v>
      </c>
      <c r="E226" s="99" t="s">
        <v>592</v>
      </c>
      <c r="F226" s="99" t="s">
        <v>546</v>
      </c>
      <c r="G226" s="99" t="s">
        <v>905</v>
      </c>
      <c r="H226" s="99" t="s">
        <v>620</v>
      </c>
      <c r="I226" s="99" t="s">
        <v>531</v>
      </c>
      <c r="J226" s="98">
        <f t="shared" si="36"/>
        <v>900000</v>
      </c>
      <c r="K226" s="189">
        <f t="shared" si="36"/>
        <v>0</v>
      </c>
      <c r="L226" s="189">
        <f t="shared" si="35"/>
        <v>900000</v>
      </c>
      <c r="M226" s="196">
        <f t="shared" si="30"/>
        <v>0</v>
      </c>
    </row>
    <row r="227" spans="1:13" ht="12.75">
      <c r="A227" s="99"/>
      <c r="B227" s="101" t="s">
        <v>619</v>
      </c>
      <c r="C227" s="106"/>
      <c r="D227" s="99" t="s">
        <v>638</v>
      </c>
      <c r="E227" s="99" t="s">
        <v>592</v>
      </c>
      <c r="F227" s="99" t="s">
        <v>546</v>
      </c>
      <c r="G227" s="99" t="s">
        <v>905</v>
      </c>
      <c r="H227" s="99" t="s">
        <v>883</v>
      </c>
      <c r="I227" s="99" t="s">
        <v>531</v>
      </c>
      <c r="J227" s="98">
        <f t="shared" si="36"/>
        <v>900000</v>
      </c>
      <c r="K227" s="189">
        <f t="shared" si="36"/>
        <v>0</v>
      </c>
      <c r="L227" s="189">
        <f t="shared" si="35"/>
        <v>900000</v>
      </c>
      <c r="M227" s="196">
        <f t="shared" si="30"/>
        <v>0</v>
      </c>
    </row>
    <row r="228" spans="1:13" ht="12.75">
      <c r="A228" s="99"/>
      <c r="B228" s="101" t="s">
        <v>322</v>
      </c>
      <c r="C228" s="106"/>
      <c r="D228" s="99" t="s">
        <v>638</v>
      </c>
      <c r="E228" s="99" t="s">
        <v>592</v>
      </c>
      <c r="F228" s="99" t="s">
        <v>546</v>
      </c>
      <c r="G228" s="99" t="s">
        <v>905</v>
      </c>
      <c r="H228" s="99" t="s">
        <v>883</v>
      </c>
      <c r="I228" s="99" t="s">
        <v>549</v>
      </c>
      <c r="J228" s="98">
        <f t="shared" si="36"/>
        <v>900000</v>
      </c>
      <c r="K228" s="189">
        <f t="shared" si="36"/>
        <v>0</v>
      </c>
      <c r="L228" s="189">
        <f t="shared" si="35"/>
        <v>900000</v>
      </c>
      <c r="M228" s="196">
        <f t="shared" si="30"/>
        <v>0</v>
      </c>
    </row>
    <row r="229" spans="1:13" ht="12.75">
      <c r="A229" s="99"/>
      <c r="B229" s="101" t="s">
        <v>58</v>
      </c>
      <c r="C229" s="106"/>
      <c r="D229" s="99" t="s">
        <v>638</v>
      </c>
      <c r="E229" s="99" t="s">
        <v>592</v>
      </c>
      <c r="F229" s="99" t="s">
        <v>546</v>
      </c>
      <c r="G229" s="99" t="s">
        <v>905</v>
      </c>
      <c r="H229" s="99" t="s">
        <v>883</v>
      </c>
      <c r="I229" s="99" t="s">
        <v>618</v>
      </c>
      <c r="J229" s="98">
        <v>900000</v>
      </c>
      <c r="K229" s="189">
        <v>0</v>
      </c>
      <c r="L229" s="189">
        <f t="shared" si="35"/>
        <v>900000</v>
      </c>
      <c r="M229" s="196">
        <f t="shared" si="30"/>
        <v>0</v>
      </c>
    </row>
    <row r="230" spans="1:13" ht="12.75">
      <c r="A230" s="99"/>
      <c r="B230" s="106" t="s">
        <v>62</v>
      </c>
      <c r="C230" s="106"/>
      <c r="D230" s="102" t="s">
        <v>638</v>
      </c>
      <c r="E230" s="102" t="s">
        <v>592</v>
      </c>
      <c r="F230" s="102" t="s">
        <v>556</v>
      </c>
      <c r="G230" s="107" t="s">
        <v>553</v>
      </c>
      <c r="H230" s="102" t="s">
        <v>531</v>
      </c>
      <c r="I230" s="102" t="s">
        <v>531</v>
      </c>
      <c r="J230" s="104">
        <f>J231+J251</f>
        <v>5215353</v>
      </c>
      <c r="K230" s="104">
        <f>K231+K251</f>
        <v>0</v>
      </c>
      <c r="L230" s="104">
        <f>L231+L251</f>
        <v>5215353</v>
      </c>
      <c r="M230" s="196">
        <f t="shared" si="30"/>
        <v>0</v>
      </c>
    </row>
    <row r="231" spans="1:13" ht="63" customHeight="1">
      <c r="A231" s="99"/>
      <c r="B231" s="105" t="s">
        <v>912</v>
      </c>
      <c r="C231" s="106"/>
      <c r="D231" s="102" t="s">
        <v>638</v>
      </c>
      <c r="E231" s="102" t="s">
        <v>592</v>
      </c>
      <c r="F231" s="102" t="s">
        <v>556</v>
      </c>
      <c r="G231" s="102" t="s">
        <v>913</v>
      </c>
      <c r="H231" s="102" t="s">
        <v>531</v>
      </c>
      <c r="I231" s="102" t="s">
        <v>531</v>
      </c>
      <c r="J231" s="104">
        <f>J232+J242</f>
        <v>5049353</v>
      </c>
      <c r="K231" s="104">
        <f>K232+K242</f>
        <v>0</v>
      </c>
      <c r="L231" s="104">
        <f>L232+L242</f>
        <v>5049353</v>
      </c>
      <c r="M231" s="196">
        <f t="shared" si="30"/>
        <v>0</v>
      </c>
    </row>
    <row r="232" spans="1:13" ht="87" customHeight="1">
      <c r="A232" s="99"/>
      <c r="B232" s="105" t="s">
        <v>910</v>
      </c>
      <c r="C232" s="105"/>
      <c r="D232" s="102" t="s">
        <v>638</v>
      </c>
      <c r="E232" s="102" t="s">
        <v>592</v>
      </c>
      <c r="F232" s="102" t="s">
        <v>556</v>
      </c>
      <c r="G232" s="102" t="s">
        <v>911</v>
      </c>
      <c r="H232" s="102" t="s">
        <v>531</v>
      </c>
      <c r="I232" s="102" t="s">
        <v>531</v>
      </c>
      <c r="J232" s="104">
        <f aca="true" t="shared" si="37" ref="J232:L233">J233</f>
        <v>1507400</v>
      </c>
      <c r="K232" s="104">
        <f t="shared" si="37"/>
        <v>0</v>
      </c>
      <c r="L232" s="104">
        <f t="shared" si="37"/>
        <v>1507400</v>
      </c>
      <c r="M232" s="196">
        <f t="shared" si="30"/>
        <v>0</v>
      </c>
    </row>
    <row r="233" spans="1:13" ht="12.75">
      <c r="A233" s="99"/>
      <c r="B233" s="106" t="s">
        <v>584</v>
      </c>
      <c r="C233" s="106"/>
      <c r="D233" s="102" t="s">
        <v>638</v>
      </c>
      <c r="E233" s="102" t="s">
        <v>592</v>
      </c>
      <c r="F233" s="102" t="s">
        <v>556</v>
      </c>
      <c r="G233" s="102" t="s">
        <v>909</v>
      </c>
      <c r="H233" s="102" t="s">
        <v>531</v>
      </c>
      <c r="I233" s="102" t="s">
        <v>531</v>
      </c>
      <c r="J233" s="104">
        <f t="shared" si="37"/>
        <v>1507400</v>
      </c>
      <c r="K233" s="104">
        <f t="shared" si="37"/>
        <v>0</v>
      </c>
      <c r="L233" s="104">
        <f t="shared" si="37"/>
        <v>1507400</v>
      </c>
      <c r="M233" s="196">
        <f t="shared" si="30"/>
        <v>0</v>
      </c>
    </row>
    <row r="234" spans="1:13" ht="15" customHeight="1">
      <c r="A234" s="99"/>
      <c r="B234" s="209" t="s">
        <v>908</v>
      </c>
      <c r="C234" s="106"/>
      <c r="D234" s="102" t="s">
        <v>638</v>
      </c>
      <c r="E234" s="102" t="s">
        <v>592</v>
      </c>
      <c r="F234" s="102" t="s">
        <v>556</v>
      </c>
      <c r="G234" s="102" t="s">
        <v>907</v>
      </c>
      <c r="H234" s="102" t="s">
        <v>531</v>
      </c>
      <c r="I234" s="102" t="s">
        <v>531</v>
      </c>
      <c r="J234" s="104">
        <f aca="true" t="shared" si="38" ref="J234:L238">J235</f>
        <v>1507400</v>
      </c>
      <c r="K234" s="104">
        <f t="shared" si="38"/>
        <v>0</v>
      </c>
      <c r="L234" s="104">
        <f t="shared" si="38"/>
        <v>1507400</v>
      </c>
      <c r="M234" s="196">
        <f t="shared" si="30"/>
        <v>0</v>
      </c>
    </row>
    <row r="235" spans="1:13" ht="26.25" customHeight="1">
      <c r="A235" s="99"/>
      <c r="B235" s="130" t="s">
        <v>601</v>
      </c>
      <c r="C235" s="106"/>
      <c r="D235" s="99" t="s">
        <v>638</v>
      </c>
      <c r="E235" s="99" t="s">
        <v>592</v>
      </c>
      <c r="F235" s="99" t="s">
        <v>556</v>
      </c>
      <c r="G235" s="99" t="s">
        <v>907</v>
      </c>
      <c r="H235" s="99" t="s">
        <v>549</v>
      </c>
      <c r="I235" s="99" t="s">
        <v>531</v>
      </c>
      <c r="J235" s="98">
        <f t="shared" si="38"/>
        <v>1507400</v>
      </c>
      <c r="K235" s="98">
        <f t="shared" si="38"/>
        <v>0</v>
      </c>
      <c r="L235" s="98">
        <f t="shared" si="38"/>
        <v>1507400</v>
      </c>
      <c r="M235" s="196">
        <f t="shared" si="30"/>
        <v>0</v>
      </c>
    </row>
    <row r="236" spans="1:13" ht="27.75" customHeight="1">
      <c r="A236" s="99"/>
      <c r="B236" s="130" t="s">
        <v>541</v>
      </c>
      <c r="C236" s="106"/>
      <c r="D236" s="99" t="s">
        <v>638</v>
      </c>
      <c r="E236" s="99" t="s">
        <v>592</v>
      </c>
      <c r="F236" s="99" t="s">
        <v>556</v>
      </c>
      <c r="G236" s="99" t="s">
        <v>907</v>
      </c>
      <c r="H236" s="99" t="s">
        <v>575</v>
      </c>
      <c r="I236" s="99" t="s">
        <v>531</v>
      </c>
      <c r="J236" s="98">
        <f t="shared" si="38"/>
        <v>1507400</v>
      </c>
      <c r="K236" s="98">
        <f t="shared" si="38"/>
        <v>0</v>
      </c>
      <c r="L236" s="98">
        <f t="shared" si="38"/>
        <v>1507400</v>
      </c>
      <c r="M236" s="196">
        <f t="shared" si="30"/>
        <v>0</v>
      </c>
    </row>
    <row r="237" spans="1:13" ht="26.25" customHeight="1">
      <c r="A237" s="99"/>
      <c r="B237" s="101" t="s">
        <v>600</v>
      </c>
      <c r="C237" s="106"/>
      <c r="D237" s="99" t="s">
        <v>638</v>
      </c>
      <c r="E237" s="99" t="s">
        <v>592</v>
      </c>
      <c r="F237" s="99" t="s">
        <v>556</v>
      </c>
      <c r="G237" s="99" t="s">
        <v>907</v>
      </c>
      <c r="H237" s="99" t="s">
        <v>594</v>
      </c>
      <c r="I237" s="99" t="s">
        <v>531</v>
      </c>
      <c r="J237" s="98">
        <f t="shared" si="38"/>
        <v>1507400</v>
      </c>
      <c r="K237" s="98">
        <f t="shared" si="38"/>
        <v>0</v>
      </c>
      <c r="L237" s="98">
        <f t="shared" si="38"/>
        <v>1507400</v>
      </c>
      <c r="M237" s="196">
        <f t="shared" si="30"/>
        <v>0</v>
      </c>
    </row>
    <row r="238" spans="1:13" ht="15.75" customHeight="1">
      <c r="A238" s="99"/>
      <c r="B238" s="101" t="s">
        <v>322</v>
      </c>
      <c r="C238" s="106"/>
      <c r="D238" s="99" t="s">
        <v>638</v>
      </c>
      <c r="E238" s="99" t="s">
        <v>592</v>
      </c>
      <c r="F238" s="99" t="s">
        <v>556</v>
      </c>
      <c r="G238" s="99" t="s">
        <v>907</v>
      </c>
      <c r="H238" s="99" t="s">
        <v>594</v>
      </c>
      <c r="I238" s="99" t="s">
        <v>549</v>
      </c>
      <c r="J238" s="98">
        <f t="shared" si="38"/>
        <v>1507400</v>
      </c>
      <c r="K238" s="98">
        <f t="shared" si="38"/>
        <v>0</v>
      </c>
      <c r="L238" s="98">
        <f t="shared" si="38"/>
        <v>1507400</v>
      </c>
      <c r="M238" s="196">
        <f t="shared" si="30"/>
        <v>0</v>
      </c>
    </row>
    <row r="239" spans="1:13" ht="15.75" customHeight="1">
      <c r="A239" s="99"/>
      <c r="B239" s="101" t="s">
        <v>326</v>
      </c>
      <c r="C239" s="106"/>
      <c r="D239" s="99" t="s">
        <v>638</v>
      </c>
      <c r="E239" s="99" t="s">
        <v>592</v>
      </c>
      <c r="F239" s="99" t="s">
        <v>556</v>
      </c>
      <c r="G239" s="99" t="s">
        <v>907</v>
      </c>
      <c r="H239" s="99" t="s">
        <v>594</v>
      </c>
      <c r="I239" s="99" t="s">
        <v>599</v>
      </c>
      <c r="J239" s="98">
        <f>SUM(J240:J241)</f>
        <v>1507400</v>
      </c>
      <c r="K239" s="98">
        <f>SUM(K240:K241)</f>
        <v>0</v>
      </c>
      <c r="L239" s="98">
        <f>SUM(L240:L241)</f>
        <v>1507400</v>
      </c>
      <c r="M239" s="196">
        <f t="shared" si="30"/>
        <v>0</v>
      </c>
    </row>
    <row r="240" spans="1:13" ht="15.75" customHeight="1">
      <c r="A240" s="99"/>
      <c r="B240" s="101" t="s">
        <v>462</v>
      </c>
      <c r="C240" s="106"/>
      <c r="D240" s="99" t="s">
        <v>638</v>
      </c>
      <c r="E240" s="99" t="s">
        <v>592</v>
      </c>
      <c r="F240" s="99" t="s">
        <v>556</v>
      </c>
      <c r="G240" s="99" t="s">
        <v>907</v>
      </c>
      <c r="H240" s="99" t="s">
        <v>594</v>
      </c>
      <c r="I240" s="205" t="s">
        <v>596</v>
      </c>
      <c r="J240" s="98">
        <v>1007400</v>
      </c>
      <c r="K240" s="98">
        <v>0</v>
      </c>
      <c r="L240" s="98">
        <v>1007400</v>
      </c>
      <c r="M240" s="196">
        <f t="shared" si="30"/>
        <v>0</v>
      </c>
    </row>
    <row r="241" spans="1:13" ht="15" customHeight="1">
      <c r="A241" s="99"/>
      <c r="B241" s="204" t="s">
        <v>57</v>
      </c>
      <c r="C241" s="106"/>
      <c r="D241" s="99" t="s">
        <v>638</v>
      </c>
      <c r="E241" s="99" t="s">
        <v>592</v>
      </c>
      <c r="F241" s="99" t="s">
        <v>556</v>
      </c>
      <c r="G241" s="99" t="s">
        <v>907</v>
      </c>
      <c r="H241" s="99" t="s">
        <v>594</v>
      </c>
      <c r="I241" s="205" t="s">
        <v>595</v>
      </c>
      <c r="J241" s="98">
        <v>500000</v>
      </c>
      <c r="K241" s="189">
        <v>0</v>
      </c>
      <c r="L241" s="189">
        <f>J241-K241</f>
        <v>500000</v>
      </c>
      <c r="M241" s="196">
        <f t="shared" si="30"/>
        <v>0</v>
      </c>
    </row>
    <row r="242" spans="1:13" ht="86.25" customHeight="1">
      <c r="A242" s="99"/>
      <c r="B242" s="216" t="s">
        <v>915</v>
      </c>
      <c r="C242" s="106"/>
      <c r="D242" s="102" t="s">
        <v>638</v>
      </c>
      <c r="E242" s="102" t="s">
        <v>592</v>
      </c>
      <c r="F242" s="102" t="s">
        <v>556</v>
      </c>
      <c r="G242" s="102" t="s">
        <v>916</v>
      </c>
      <c r="H242" s="102" t="s">
        <v>531</v>
      </c>
      <c r="I242" s="102" t="s">
        <v>531</v>
      </c>
      <c r="J242" s="104">
        <f>J243</f>
        <v>3541953</v>
      </c>
      <c r="K242" s="104">
        <f>K243</f>
        <v>0</v>
      </c>
      <c r="L242" s="104">
        <f>L243</f>
        <v>3541953</v>
      </c>
      <c r="M242" s="196">
        <f t="shared" si="30"/>
        <v>0</v>
      </c>
    </row>
    <row r="243" spans="1:13" ht="12.75">
      <c r="A243" s="99"/>
      <c r="B243" s="126" t="s">
        <v>584</v>
      </c>
      <c r="C243" s="109"/>
      <c r="D243" s="102" t="s">
        <v>638</v>
      </c>
      <c r="E243" s="102" t="s">
        <v>592</v>
      </c>
      <c r="F243" s="102" t="s">
        <v>556</v>
      </c>
      <c r="G243" s="102" t="s">
        <v>914</v>
      </c>
      <c r="H243" s="102" t="s">
        <v>531</v>
      </c>
      <c r="I243" s="102" t="s">
        <v>531</v>
      </c>
      <c r="J243" s="104">
        <f aca="true" t="shared" si="39" ref="J243:L245">J244</f>
        <v>3541953</v>
      </c>
      <c r="K243" s="120">
        <f t="shared" si="39"/>
        <v>0</v>
      </c>
      <c r="L243" s="120">
        <f>J243-K243</f>
        <v>3541953</v>
      </c>
      <c r="M243" s="196">
        <f t="shared" si="30"/>
        <v>0</v>
      </c>
    </row>
    <row r="244" spans="1:13" ht="24">
      <c r="A244" s="99"/>
      <c r="B244" s="130" t="s">
        <v>601</v>
      </c>
      <c r="C244" s="101"/>
      <c r="D244" s="99" t="s">
        <v>638</v>
      </c>
      <c r="E244" s="99" t="s">
        <v>592</v>
      </c>
      <c r="F244" s="99" t="s">
        <v>556</v>
      </c>
      <c r="G244" s="99" t="s">
        <v>914</v>
      </c>
      <c r="H244" s="99" t="s">
        <v>549</v>
      </c>
      <c r="I244" s="99" t="s">
        <v>531</v>
      </c>
      <c r="J244" s="98">
        <f t="shared" si="39"/>
        <v>3541953</v>
      </c>
      <c r="K244" s="189">
        <f t="shared" si="39"/>
        <v>0</v>
      </c>
      <c r="L244" s="189">
        <f>J244-K244</f>
        <v>3541953</v>
      </c>
      <c r="M244" s="196">
        <f t="shared" si="30"/>
        <v>0</v>
      </c>
    </row>
    <row r="245" spans="1:13" ht="24">
      <c r="A245" s="99"/>
      <c r="B245" s="130" t="s">
        <v>541</v>
      </c>
      <c r="C245" s="101"/>
      <c r="D245" s="99" t="s">
        <v>638</v>
      </c>
      <c r="E245" s="99" t="s">
        <v>592</v>
      </c>
      <c r="F245" s="99" t="s">
        <v>556</v>
      </c>
      <c r="G245" s="99" t="s">
        <v>914</v>
      </c>
      <c r="H245" s="99" t="s">
        <v>575</v>
      </c>
      <c r="I245" s="99" t="s">
        <v>531</v>
      </c>
      <c r="J245" s="98">
        <f>J246</f>
        <v>3541953</v>
      </c>
      <c r="K245" s="98">
        <f t="shared" si="39"/>
        <v>0</v>
      </c>
      <c r="L245" s="98">
        <f t="shared" si="39"/>
        <v>3005800</v>
      </c>
      <c r="M245" s="196">
        <f t="shared" si="30"/>
        <v>0</v>
      </c>
    </row>
    <row r="246" spans="1:13" ht="27.75" customHeight="1">
      <c r="A246" s="99"/>
      <c r="B246" s="101" t="s">
        <v>600</v>
      </c>
      <c r="C246" s="101"/>
      <c r="D246" s="99" t="s">
        <v>638</v>
      </c>
      <c r="E246" s="99" t="s">
        <v>592</v>
      </c>
      <c r="F246" s="99" t="s">
        <v>556</v>
      </c>
      <c r="G246" s="99" t="s">
        <v>914</v>
      </c>
      <c r="H246" s="99" t="s">
        <v>594</v>
      </c>
      <c r="I246" s="99" t="s">
        <v>531</v>
      </c>
      <c r="J246" s="98">
        <f aca="true" t="shared" si="40" ref="J246:L247">J247</f>
        <v>3541953</v>
      </c>
      <c r="K246" s="98">
        <f t="shared" si="40"/>
        <v>0</v>
      </c>
      <c r="L246" s="98">
        <f t="shared" si="40"/>
        <v>3005800</v>
      </c>
      <c r="M246" s="196">
        <f t="shared" si="30"/>
        <v>0</v>
      </c>
    </row>
    <row r="247" spans="1:13" ht="12.75">
      <c r="A247" s="99"/>
      <c r="B247" s="101" t="s">
        <v>322</v>
      </c>
      <c r="C247" s="101"/>
      <c r="D247" s="99" t="s">
        <v>638</v>
      </c>
      <c r="E247" s="99" t="s">
        <v>592</v>
      </c>
      <c r="F247" s="99" t="s">
        <v>556</v>
      </c>
      <c r="G247" s="99" t="s">
        <v>914</v>
      </c>
      <c r="H247" s="99" t="s">
        <v>594</v>
      </c>
      <c r="I247" s="99" t="s">
        <v>549</v>
      </c>
      <c r="J247" s="98">
        <f t="shared" si="40"/>
        <v>3541953</v>
      </c>
      <c r="K247" s="98">
        <f t="shared" si="40"/>
        <v>0</v>
      </c>
      <c r="L247" s="98">
        <f t="shared" si="40"/>
        <v>3005800</v>
      </c>
      <c r="M247" s="196">
        <f t="shared" si="30"/>
        <v>0</v>
      </c>
    </row>
    <row r="248" spans="1:13" ht="12.75">
      <c r="A248" s="99"/>
      <c r="B248" s="101" t="s">
        <v>326</v>
      </c>
      <c r="C248" s="101"/>
      <c r="D248" s="99" t="s">
        <v>638</v>
      </c>
      <c r="E248" s="99" t="s">
        <v>592</v>
      </c>
      <c r="F248" s="99" t="s">
        <v>556</v>
      </c>
      <c r="G248" s="99" t="s">
        <v>914</v>
      </c>
      <c r="H248" s="99" t="s">
        <v>594</v>
      </c>
      <c r="I248" s="99" t="s">
        <v>599</v>
      </c>
      <c r="J248" s="98">
        <f>SUM(J249:J250)</f>
        <v>3541953</v>
      </c>
      <c r="K248" s="98">
        <f>SUM(K249:K250)</f>
        <v>0</v>
      </c>
      <c r="L248" s="98">
        <f>SUM(L249:L250)</f>
        <v>3005800</v>
      </c>
      <c r="M248" s="196">
        <f t="shared" si="30"/>
        <v>0</v>
      </c>
    </row>
    <row r="249" spans="1:13" ht="12.75">
      <c r="A249" s="99"/>
      <c r="B249" s="101" t="s">
        <v>462</v>
      </c>
      <c r="C249" s="101"/>
      <c r="D249" s="205" t="s">
        <v>638</v>
      </c>
      <c r="E249" s="205" t="s">
        <v>592</v>
      </c>
      <c r="F249" s="205" t="s">
        <v>556</v>
      </c>
      <c r="G249" s="99" t="s">
        <v>914</v>
      </c>
      <c r="H249" s="205" t="s">
        <v>594</v>
      </c>
      <c r="I249" s="205" t="s">
        <v>596</v>
      </c>
      <c r="J249" s="98">
        <v>1541953</v>
      </c>
      <c r="K249" s="98">
        <v>0</v>
      </c>
      <c r="L249" s="98">
        <v>1005800</v>
      </c>
      <c r="M249" s="196">
        <f t="shared" si="30"/>
        <v>0</v>
      </c>
    </row>
    <row r="250" spans="1:13" ht="12.75">
      <c r="A250" s="99"/>
      <c r="B250" s="204" t="s">
        <v>57</v>
      </c>
      <c r="C250" s="204"/>
      <c r="D250" s="205" t="s">
        <v>638</v>
      </c>
      <c r="E250" s="205" t="s">
        <v>592</v>
      </c>
      <c r="F250" s="205" t="s">
        <v>556</v>
      </c>
      <c r="G250" s="99" t="s">
        <v>914</v>
      </c>
      <c r="H250" s="205" t="s">
        <v>594</v>
      </c>
      <c r="I250" s="205" t="s">
        <v>595</v>
      </c>
      <c r="J250" s="206">
        <v>2000000</v>
      </c>
      <c r="K250" s="207">
        <v>0</v>
      </c>
      <c r="L250" s="207">
        <f aca="true" t="shared" si="41" ref="L250:L288">J250-K250</f>
        <v>2000000</v>
      </c>
      <c r="M250" s="196">
        <f t="shared" si="30"/>
        <v>0</v>
      </c>
    </row>
    <row r="251" spans="1:13" ht="24">
      <c r="A251" s="99"/>
      <c r="B251" s="208" t="s">
        <v>906</v>
      </c>
      <c r="C251" s="204"/>
      <c r="D251" s="102" t="s">
        <v>638</v>
      </c>
      <c r="E251" s="102" t="s">
        <v>592</v>
      </c>
      <c r="F251" s="102" t="s">
        <v>556</v>
      </c>
      <c r="G251" s="102" t="s">
        <v>857</v>
      </c>
      <c r="H251" s="102" t="s">
        <v>531</v>
      </c>
      <c r="I251" s="102" t="s">
        <v>531</v>
      </c>
      <c r="J251" s="104">
        <f aca="true" t="shared" si="42" ref="J251:K258">J252</f>
        <v>166000</v>
      </c>
      <c r="K251" s="120">
        <f t="shared" si="42"/>
        <v>0</v>
      </c>
      <c r="L251" s="120">
        <f>J251-K251</f>
        <v>166000</v>
      </c>
      <c r="M251" s="196">
        <f t="shared" si="30"/>
        <v>0</v>
      </c>
    </row>
    <row r="252" spans="1:13" ht="24">
      <c r="A252" s="99"/>
      <c r="B252" s="208" t="s">
        <v>552</v>
      </c>
      <c r="C252" s="204"/>
      <c r="D252" s="102" t="s">
        <v>638</v>
      </c>
      <c r="E252" s="102" t="s">
        <v>592</v>
      </c>
      <c r="F252" s="102" t="s">
        <v>556</v>
      </c>
      <c r="G252" s="102" t="s">
        <v>858</v>
      </c>
      <c r="H252" s="102" t="s">
        <v>531</v>
      </c>
      <c r="I252" s="102" t="s">
        <v>531</v>
      </c>
      <c r="J252" s="104">
        <f t="shared" si="42"/>
        <v>166000</v>
      </c>
      <c r="K252" s="120">
        <f t="shared" si="42"/>
        <v>0</v>
      </c>
      <c r="L252" s="120">
        <f>J252-K252</f>
        <v>166000</v>
      </c>
      <c r="M252" s="196">
        <f t="shared" si="30"/>
        <v>0</v>
      </c>
    </row>
    <row r="253" spans="1:13" ht="48" customHeight="1">
      <c r="A253" s="99"/>
      <c r="B253" s="106" t="s">
        <v>551</v>
      </c>
      <c r="C253" s="106"/>
      <c r="D253" s="102" t="s">
        <v>638</v>
      </c>
      <c r="E253" s="102" t="s">
        <v>592</v>
      </c>
      <c r="F253" s="102" t="s">
        <v>556</v>
      </c>
      <c r="G253" s="102" t="s">
        <v>867</v>
      </c>
      <c r="H253" s="102" t="s">
        <v>531</v>
      </c>
      <c r="I253" s="102" t="s">
        <v>531</v>
      </c>
      <c r="J253" s="104">
        <f t="shared" si="42"/>
        <v>166000</v>
      </c>
      <c r="K253" s="120">
        <f t="shared" si="42"/>
        <v>0</v>
      </c>
      <c r="L253" s="120">
        <f t="shared" si="41"/>
        <v>166000</v>
      </c>
      <c r="M253" s="196">
        <f t="shared" si="30"/>
        <v>0</v>
      </c>
    </row>
    <row r="254" spans="1:13" ht="17.25" customHeight="1">
      <c r="A254" s="99"/>
      <c r="B254" s="106" t="s">
        <v>918</v>
      </c>
      <c r="C254" s="106"/>
      <c r="D254" s="102" t="s">
        <v>638</v>
      </c>
      <c r="E254" s="102" t="s">
        <v>592</v>
      </c>
      <c r="F254" s="102" t="s">
        <v>556</v>
      </c>
      <c r="G254" s="102" t="s">
        <v>917</v>
      </c>
      <c r="H254" s="102" t="s">
        <v>531</v>
      </c>
      <c r="I254" s="102" t="s">
        <v>531</v>
      </c>
      <c r="J254" s="104">
        <f t="shared" si="42"/>
        <v>166000</v>
      </c>
      <c r="K254" s="120">
        <f t="shared" si="42"/>
        <v>0</v>
      </c>
      <c r="L254" s="120">
        <f t="shared" si="41"/>
        <v>166000</v>
      </c>
      <c r="M254" s="196">
        <f t="shared" si="30"/>
        <v>0</v>
      </c>
    </row>
    <row r="255" spans="1:13" ht="12.75">
      <c r="A255" s="99"/>
      <c r="B255" s="101" t="s">
        <v>85</v>
      </c>
      <c r="C255" s="101"/>
      <c r="D255" s="99" t="s">
        <v>638</v>
      </c>
      <c r="E255" s="99" t="s">
        <v>592</v>
      </c>
      <c r="F255" s="99" t="s">
        <v>556</v>
      </c>
      <c r="G255" s="99" t="s">
        <v>917</v>
      </c>
      <c r="H255" s="99" t="s">
        <v>70</v>
      </c>
      <c r="I255" s="99" t="s">
        <v>531</v>
      </c>
      <c r="J255" s="98">
        <f t="shared" si="42"/>
        <v>166000</v>
      </c>
      <c r="K255" s="189">
        <f t="shared" si="42"/>
        <v>0</v>
      </c>
      <c r="L255" s="189">
        <f t="shared" si="41"/>
        <v>166000</v>
      </c>
      <c r="M255" s="196">
        <f t="shared" si="30"/>
        <v>0</v>
      </c>
    </row>
    <row r="256" spans="1:13" ht="12.75">
      <c r="A256" s="99"/>
      <c r="B256" s="101" t="s">
        <v>458</v>
      </c>
      <c r="C256" s="101"/>
      <c r="D256" s="99" t="s">
        <v>638</v>
      </c>
      <c r="E256" s="99" t="s">
        <v>592</v>
      </c>
      <c r="F256" s="99" t="s">
        <v>556</v>
      </c>
      <c r="G256" s="99" t="s">
        <v>917</v>
      </c>
      <c r="H256" s="99" t="s">
        <v>544</v>
      </c>
      <c r="I256" s="99" t="s">
        <v>531</v>
      </c>
      <c r="J256" s="98">
        <f t="shared" si="42"/>
        <v>166000</v>
      </c>
      <c r="K256" s="189">
        <f t="shared" si="42"/>
        <v>0</v>
      </c>
      <c r="L256" s="189">
        <f t="shared" si="41"/>
        <v>166000</v>
      </c>
      <c r="M256" s="196">
        <f t="shared" si="30"/>
        <v>0</v>
      </c>
    </row>
    <row r="257" spans="1:13" ht="12.75">
      <c r="A257" s="99"/>
      <c r="B257" s="101" t="s">
        <v>322</v>
      </c>
      <c r="C257" s="101"/>
      <c r="D257" s="99" t="s">
        <v>638</v>
      </c>
      <c r="E257" s="99" t="s">
        <v>592</v>
      </c>
      <c r="F257" s="99" t="s">
        <v>556</v>
      </c>
      <c r="G257" s="99" t="s">
        <v>917</v>
      </c>
      <c r="H257" s="99" t="s">
        <v>544</v>
      </c>
      <c r="I257" s="99" t="s">
        <v>549</v>
      </c>
      <c r="J257" s="98">
        <f t="shared" si="42"/>
        <v>166000</v>
      </c>
      <c r="K257" s="189">
        <f t="shared" si="42"/>
        <v>0</v>
      </c>
      <c r="L257" s="189">
        <f t="shared" si="41"/>
        <v>166000</v>
      </c>
      <c r="M257" s="196">
        <f t="shared" si="30"/>
        <v>0</v>
      </c>
    </row>
    <row r="258" spans="1:13" ht="12.75">
      <c r="A258" s="99"/>
      <c r="B258" s="101" t="s">
        <v>513</v>
      </c>
      <c r="C258" s="101"/>
      <c r="D258" s="99" t="s">
        <v>638</v>
      </c>
      <c r="E258" s="99" t="s">
        <v>592</v>
      </c>
      <c r="F258" s="99" t="s">
        <v>556</v>
      </c>
      <c r="G258" s="99" t="s">
        <v>917</v>
      </c>
      <c r="H258" s="99" t="s">
        <v>544</v>
      </c>
      <c r="I258" s="99" t="s">
        <v>548</v>
      </c>
      <c r="J258" s="98">
        <f t="shared" si="42"/>
        <v>166000</v>
      </c>
      <c r="K258" s="189">
        <f t="shared" si="42"/>
        <v>0</v>
      </c>
      <c r="L258" s="189">
        <f t="shared" si="41"/>
        <v>166000</v>
      </c>
      <c r="M258" s="196">
        <f t="shared" si="30"/>
        <v>0</v>
      </c>
    </row>
    <row r="259" spans="1:13" ht="24" customHeight="1">
      <c r="A259" s="99"/>
      <c r="B259" s="101" t="s">
        <v>547</v>
      </c>
      <c r="C259" s="101"/>
      <c r="D259" s="99" t="s">
        <v>638</v>
      </c>
      <c r="E259" s="99" t="s">
        <v>592</v>
      </c>
      <c r="F259" s="99" t="s">
        <v>556</v>
      </c>
      <c r="G259" s="99" t="s">
        <v>917</v>
      </c>
      <c r="H259" s="99" t="s">
        <v>544</v>
      </c>
      <c r="I259" s="99" t="s">
        <v>543</v>
      </c>
      <c r="J259" s="98">
        <v>166000</v>
      </c>
      <c r="K259" s="189">
        <v>0</v>
      </c>
      <c r="L259" s="189">
        <f t="shared" si="41"/>
        <v>166000</v>
      </c>
      <c r="M259" s="196">
        <f aca="true" t="shared" si="43" ref="M259:M324">K259/J259*100</f>
        <v>0</v>
      </c>
    </row>
    <row r="260" spans="1:13" ht="12.75">
      <c r="A260" s="102"/>
      <c r="B260" s="106" t="s">
        <v>63</v>
      </c>
      <c r="C260" s="106"/>
      <c r="D260" s="102" t="s">
        <v>638</v>
      </c>
      <c r="E260" s="102" t="s">
        <v>592</v>
      </c>
      <c r="F260" s="102" t="s">
        <v>545</v>
      </c>
      <c r="G260" s="107" t="s">
        <v>553</v>
      </c>
      <c r="H260" s="102" t="s">
        <v>531</v>
      </c>
      <c r="I260" s="102" t="s">
        <v>531</v>
      </c>
      <c r="J260" s="104">
        <f>J261</f>
        <v>3850750</v>
      </c>
      <c r="K260" s="120">
        <f>K261</f>
        <v>50970.99</v>
      </c>
      <c r="L260" s="120">
        <f t="shared" si="41"/>
        <v>3799779.01</v>
      </c>
      <c r="M260" s="196">
        <f t="shared" si="43"/>
        <v>1.3236639615659287</v>
      </c>
    </row>
    <row r="261" spans="1:13" ht="36">
      <c r="A261" s="102"/>
      <c r="B261" s="106" t="s">
        <v>920</v>
      </c>
      <c r="C261" s="106"/>
      <c r="D261" s="102" t="s">
        <v>638</v>
      </c>
      <c r="E261" s="102" t="s">
        <v>592</v>
      </c>
      <c r="F261" s="102" t="s">
        <v>545</v>
      </c>
      <c r="G261" s="102" t="s">
        <v>919</v>
      </c>
      <c r="H261" s="102" t="s">
        <v>531</v>
      </c>
      <c r="I261" s="102" t="s">
        <v>531</v>
      </c>
      <c r="J261" s="104">
        <f>J262+J307</f>
        <v>3850750</v>
      </c>
      <c r="K261" s="104">
        <f>K262+K307</f>
        <v>50970.99</v>
      </c>
      <c r="L261" s="104">
        <f>L262+L307</f>
        <v>3799779.01</v>
      </c>
      <c r="M261" s="196">
        <f t="shared" si="43"/>
        <v>1.3236639615659287</v>
      </c>
    </row>
    <row r="262" spans="1:13" s="95" customFormat="1" ht="15.75" customHeight="1">
      <c r="A262" s="102"/>
      <c r="B262" s="105" t="s">
        <v>584</v>
      </c>
      <c r="C262" s="105"/>
      <c r="D262" s="102" t="s">
        <v>638</v>
      </c>
      <c r="E262" s="102" t="s">
        <v>592</v>
      </c>
      <c r="F262" s="102" t="s">
        <v>545</v>
      </c>
      <c r="G262" s="102" t="s">
        <v>921</v>
      </c>
      <c r="H262" s="102" t="s">
        <v>531</v>
      </c>
      <c r="I262" s="102" t="s">
        <v>531</v>
      </c>
      <c r="J262" s="104">
        <f>J263+J271+J278+J287+J296</f>
        <v>3650750</v>
      </c>
      <c r="K262" s="104">
        <f>K263+K271+K278+K287+K296</f>
        <v>50970.99</v>
      </c>
      <c r="L262" s="104">
        <f>L263+L271+L278+L287+L296</f>
        <v>3599779.01</v>
      </c>
      <c r="M262" s="196">
        <f t="shared" si="43"/>
        <v>1.3961785934397042</v>
      </c>
    </row>
    <row r="263" spans="1:13" s="95" customFormat="1" ht="12.75">
      <c r="A263" s="102"/>
      <c r="B263" s="114" t="s">
        <v>156</v>
      </c>
      <c r="C263" s="114"/>
      <c r="D263" s="102" t="s">
        <v>638</v>
      </c>
      <c r="E263" s="102" t="s">
        <v>592</v>
      </c>
      <c r="F263" s="102" t="s">
        <v>545</v>
      </c>
      <c r="G263" s="102" t="s">
        <v>922</v>
      </c>
      <c r="H263" s="102" t="s">
        <v>531</v>
      </c>
      <c r="I263" s="102" t="s">
        <v>531</v>
      </c>
      <c r="J263" s="104">
        <f aca="true" t="shared" si="44" ref="J263:L267">J264</f>
        <v>974500</v>
      </c>
      <c r="K263" s="120">
        <f t="shared" si="44"/>
        <v>50970.99</v>
      </c>
      <c r="L263" s="120">
        <f t="shared" si="41"/>
        <v>923529.01</v>
      </c>
      <c r="M263" s="196">
        <f t="shared" si="43"/>
        <v>5.230476141611082</v>
      </c>
    </row>
    <row r="264" spans="1:13" s="95" customFormat="1" ht="24">
      <c r="A264" s="102"/>
      <c r="B264" s="101" t="s">
        <v>601</v>
      </c>
      <c r="C264" s="101"/>
      <c r="D264" s="99" t="s">
        <v>638</v>
      </c>
      <c r="E264" s="99" t="s">
        <v>592</v>
      </c>
      <c r="F264" s="99" t="s">
        <v>545</v>
      </c>
      <c r="G264" s="99" t="s">
        <v>922</v>
      </c>
      <c r="H264" s="99" t="s">
        <v>549</v>
      </c>
      <c r="I264" s="99" t="s">
        <v>531</v>
      </c>
      <c r="J264" s="98">
        <f t="shared" si="44"/>
        <v>974500</v>
      </c>
      <c r="K264" s="189">
        <f t="shared" si="44"/>
        <v>50970.99</v>
      </c>
      <c r="L264" s="189">
        <f t="shared" si="41"/>
        <v>923529.01</v>
      </c>
      <c r="M264" s="196">
        <f t="shared" si="43"/>
        <v>5.230476141611082</v>
      </c>
    </row>
    <row r="265" spans="1:13" s="95" customFormat="1" ht="24">
      <c r="A265" s="102"/>
      <c r="B265" s="101" t="s">
        <v>541</v>
      </c>
      <c r="C265" s="101"/>
      <c r="D265" s="99" t="s">
        <v>638</v>
      </c>
      <c r="E265" s="99" t="s">
        <v>592</v>
      </c>
      <c r="F265" s="99" t="s">
        <v>545</v>
      </c>
      <c r="G265" s="99" t="s">
        <v>922</v>
      </c>
      <c r="H265" s="99" t="s">
        <v>575</v>
      </c>
      <c r="I265" s="99" t="s">
        <v>531</v>
      </c>
      <c r="J265" s="98">
        <f t="shared" si="44"/>
        <v>974500</v>
      </c>
      <c r="K265" s="189">
        <f t="shared" si="44"/>
        <v>50970.99</v>
      </c>
      <c r="L265" s="189">
        <f t="shared" si="41"/>
        <v>923529.01</v>
      </c>
      <c r="M265" s="196">
        <f t="shared" si="43"/>
        <v>5.230476141611082</v>
      </c>
    </row>
    <row r="266" spans="1:13" s="95" customFormat="1" ht="27" customHeight="1">
      <c r="A266" s="102"/>
      <c r="B266" s="101" t="s">
        <v>600</v>
      </c>
      <c r="C266" s="101"/>
      <c r="D266" s="99" t="s">
        <v>638</v>
      </c>
      <c r="E266" s="99" t="s">
        <v>592</v>
      </c>
      <c r="F266" s="99" t="s">
        <v>545</v>
      </c>
      <c r="G266" s="99" t="s">
        <v>922</v>
      </c>
      <c r="H266" s="99" t="s">
        <v>594</v>
      </c>
      <c r="I266" s="99" t="s">
        <v>531</v>
      </c>
      <c r="J266" s="98">
        <f>J267</f>
        <v>974500</v>
      </c>
      <c r="K266" s="98">
        <f t="shared" si="44"/>
        <v>50970.99</v>
      </c>
      <c r="L266" s="98">
        <f t="shared" si="44"/>
        <v>923529.01</v>
      </c>
      <c r="M266" s="196">
        <f t="shared" si="43"/>
        <v>5.230476141611082</v>
      </c>
    </row>
    <row r="267" spans="1:13" s="95" customFormat="1" ht="12.75">
      <c r="A267" s="102"/>
      <c r="B267" s="101" t="s">
        <v>322</v>
      </c>
      <c r="C267" s="101"/>
      <c r="D267" s="99" t="s">
        <v>638</v>
      </c>
      <c r="E267" s="99" t="s">
        <v>592</v>
      </c>
      <c r="F267" s="99" t="s">
        <v>545</v>
      </c>
      <c r="G267" s="99" t="s">
        <v>922</v>
      </c>
      <c r="H267" s="99" t="s">
        <v>594</v>
      </c>
      <c r="I267" s="99" t="s">
        <v>549</v>
      </c>
      <c r="J267" s="98">
        <f t="shared" si="44"/>
        <v>974500</v>
      </c>
      <c r="K267" s="189">
        <f t="shared" si="44"/>
        <v>50970.99</v>
      </c>
      <c r="L267" s="189">
        <f t="shared" si="41"/>
        <v>923529.01</v>
      </c>
      <c r="M267" s="196">
        <f t="shared" si="43"/>
        <v>5.230476141611082</v>
      </c>
    </row>
    <row r="268" spans="1:13" s="95" customFormat="1" ht="12.75">
      <c r="A268" s="102"/>
      <c r="B268" s="101" t="s">
        <v>326</v>
      </c>
      <c r="C268" s="101"/>
      <c r="D268" s="99" t="s">
        <v>638</v>
      </c>
      <c r="E268" s="99" t="s">
        <v>592</v>
      </c>
      <c r="F268" s="99" t="s">
        <v>545</v>
      </c>
      <c r="G268" s="99" t="s">
        <v>922</v>
      </c>
      <c r="H268" s="99" t="s">
        <v>594</v>
      </c>
      <c r="I268" s="99" t="s">
        <v>599</v>
      </c>
      <c r="J268" s="98">
        <f>J269+J270</f>
        <v>974500</v>
      </c>
      <c r="K268" s="189">
        <f>K269+K270</f>
        <v>50970.99</v>
      </c>
      <c r="L268" s="189">
        <f t="shared" si="41"/>
        <v>923529.01</v>
      </c>
      <c r="M268" s="196">
        <f t="shared" si="43"/>
        <v>5.230476141611082</v>
      </c>
    </row>
    <row r="269" spans="1:13" s="95" customFormat="1" ht="12.75">
      <c r="A269" s="102"/>
      <c r="B269" s="101" t="s">
        <v>604</v>
      </c>
      <c r="C269" s="101"/>
      <c r="D269" s="99" t="s">
        <v>638</v>
      </c>
      <c r="E269" s="99" t="s">
        <v>592</v>
      </c>
      <c r="F269" s="99" t="s">
        <v>545</v>
      </c>
      <c r="G269" s="99" t="s">
        <v>922</v>
      </c>
      <c r="H269" s="99" t="s">
        <v>594</v>
      </c>
      <c r="I269" s="99" t="s">
        <v>603</v>
      </c>
      <c r="J269" s="98">
        <v>460000</v>
      </c>
      <c r="K269" s="189">
        <v>50970.99</v>
      </c>
      <c r="L269" s="189">
        <f t="shared" si="41"/>
        <v>409029.01</v>
      </c>
      <c r="M269" s="196">
        <f t="shared" si="43"/>
        <v>11.08065</v>
      </c>
    </row>
    <row r="270" spans="1:13" s="95" customFormat="1" ht="12.75">
      <c r="A270" s="102"/>
      <c r="B270" s="101" t="s">
        <v>462</v>
      </c>
      <c r="C270" s="101"/>
      <c r="D270" s="99" t="s">
        <v>638</v>
      </c>
      <c r="E270" s="99" t="s">
        <v>592</v>
      </c>
      <c r="F270" s="99" t="s">
        <v>545</v>
      </c>
      <c r="G270" s="99" t="s">
        <v>922</v>
      </c>
      <c r="H270" s="99" t="s">
        <v>594</v>
      </c>
      <c r="I270" s="99" t="s">
        <v>596</v>
      </c>
      <c r="J270" s="98">
        <v>514500</v>
      </c>
      <c r="K270" s="189">
        <v>0</v>
      </c>
      <c r="L270" s="189">
        <f t="shared" si="41"/>
        <v>514500</v>
      </c>
      <c r="M270" s="196">
        <f t="shared" si="43"/>
        <v>0</v>
      </c>
    </row>
    <row r="271" spans="1:13" s="95" customFormat="1" ht="24">
      <c r="A271" s="102"/>
      <c r="B271" s="106" t="s">
        <v>968</v>
      </c>
      <c r="C271" s="101"/>
      <c r="D271" s="102" t="s">
        <v>638</v>
      </c>
      <c r="E271" s="102" t="s">
        <v>592</v>
      </c>
      <c r="F271" s="102" t="s">
        <v>545</v>
      </c>
      <c r="G271" s="102" t="s">
        <v>923</v>
      </c>
      <c r="H271" s="102" t="s">
        <v>531</v>
      </c>
      <c r="I271" s="102" t="s">
        <v>531</v>
      </c>
      <c r="J271" s="104">
        <f aca="true" t="shared" si="45" ref="J271:L276">J272</f>
        <v>50000</v>
      </c>
      <c r="K271" s="104">
        <f t="shared" si="45"/>
        <v>0</v>
      </c>
      <c r="L271" s="104">
        <f t="shared" si="45"/>
        <v>50000</v>
      </c>
      <c r="M271" s="196">
        <f t="shared" si="43"/>
        <v>0</v>
      </c>
    </row>
    <row r="272" spans="1:13" s="95" customFormat="1" ht="24">
      <c r="A272" s="102"/>
      <c r="B272" s="101" t="s">
        <v>601</v>
      </c>
      <c r="C272" s="101"/>
      <c r="D272" s="99" t="s">
        <v>638</v>
      </c>
      <c r="E272" s="99" t="s">
        <v>592</v>
      </c>
      <c r="F272" s="99" t="s">
        <v>545</v>
      </c>
      <c r="G272" s="99" t="s">
        <v>923</v>
      </c>
      <c r="H272" s="99" t="s">
        <v>549</v>
      </c>
      <c r="I272" s="99" t="s">
        <v>531</v>
      </c>
      <c r="J272" s="98">
        <f t="shared" si="45"/>
        <v>50000</v>
      </c>
      <c r="K272" s="98">
        <f t="shared" si="45"/>
        <v>0</v>
      </c>
      <c r="L272" s="98">
        <f t="shared" si="45"/>
        <v>50000</v>
      </c>
      <c r="M272" s="196">
        <f t="shared" si="43"/>
        <v>0</v>
      </c>
    </row>
    <row r="273" spans="1:13" s="95" customFormat="1" ht="24">
      <c r="A273" s="102"/>
      <c r="B273" s="101" t="s">
        <v>541</v>
      </c>
      <c r="C273" s="101"/>
      <c r="D273" s="99" t="s">
        <v>638</v>
      </c>
      <c r="E273" s="99" t="s">
        <v>592</v>
      </c>
      <c r="F273" s="99" t="s">
        <v>545</v>
      </c>
      <c r="G273" s="99" t="s">
        <v>923</v>
      </c>
      <c r="H273" s="99" t="s">
        <v>575</v>
      </c>
      <c r="I273" s="99" t="s">
        <v>531</v>
      </c>
      <c r="J273" s="98">
        <f t="shared" si="45"/>
        <v>50000</v>
      </c>
      <c r="K273" s="98">
        <f t="shared" si="45"/>
        <v>0</v>
      </c>
      <c r="L273" s="98">
        <f t="shared" si="45"/>
        <v>50000</v>
      </c>
      <c r="M273" s="196">
        <f t="shared" si="43"/>
        <v>0</v>
      </c>
    </row>
    <row r="274" spans="1:13" s="95" customFormat="1" ht="24">
      <c r="A274" s="102"/>
      <c r="B274" s="101" t="s">
        <v>600</v>
      </c>
      <c r="C274" s="101"/>
      <c r="D274" s="99" t="s">
        <v>638</v>
      </c>
      <c r="E274" s="99" t="s">
        <v>592</v>
      </c>
      <c r="F274" s="99" t="s">
        <v>545</v>
      </c>
      <c r="G274" s="99" t="s">
        <v>923</v>
      </c>
      <c r="H274" s="99" t="s">
        <v>594</v>
      </c>
      <c r="I274" s="99" t="s">
        <v>531</v>
      </c>
      <c r="J274" s="98">
        <f t="shared" si="45"/>
        <v>50000</v>
      </c>
      <c r="K274" s="98">
        <f t="shared" si="45"/>
        <v>0</v>
      </c>
      <c r="L274" s="98">
        <f t="shared" si="45"/>
        <v>50000</v>
      </c>
      <c r="M274" s="196">
        <f t="shared" si="43"/>
        <v>0</v>
      </c>
    </row>
    <row r="275" spans="1:13" s="95" customFormat="1" ht="12.75">
      <c r="A275" s="102"/>
      <c r="B275" s="101" t="s">
        <v>322</v>
      </c>
      <c r="C275" s="101"/>
      <c r="D275" s="99" t="s">
        <v>638</v>
      </c>
      <c r="E275" s="99" t="s">
        <v>592</v>
      </c>
      <c r="F275" s="99" t="s">
        <v>545</v>
      </c>
      <c r="G275" s="99" t="s">
        <v>923</v>
      </c>
      <c r="H275" s="99" t="s">
        <v>594</v>
      </c>
      <c r="I275" s="99" t="s">
        <v>549</v>
      </c>
      <c r="J275" s="98">
        <f t="shared" si="45"/>
        <v>50000</v>
      </c>
      <c r="K275" s="98">
        <f t="shared" si="45"/>
        <v>0</v>
      </c>
      <c r="L275" s="98">
        <f t="shared" si="45"/>
        <v>50000</v>
      </c>
      <c r="M275" s="196">
        <f t="shared" si="43"/>
        <v>0</v>
      </c>
    </row>
    <row r="276" spans="1:13" s="95" customFormat="1" ht="12.75">
      <c r="A276" s="102"/>
      <c r="B276" s="101" t="s">
        <v>326</v>
      </c>
      <c r="C276" s="101"/>
      <c r="D276" s="99" t="s">
        <v>638</v>
      </c>
      <c r="E276" s="99" t="s">
        <v>592</v>
      </c>
      <c r="F276" s="99" t="s">
        <v>545</v>
      </c>
      <c r="G276" s="99" t="s">
        <v>923</v>
      </c>
      <c r="H276" s="99" t="s">
        <v>594</v>
      </c>
      <c r="I276" s="99" t="s">
        <v>599</v>
      </c>
      <c r="J276" s="98">
        <f t="shared" si="45"/>
        <v>50000</v>
      </c>
      <c r="K276" s="98">
        <f t="shared" si="45"/>
        <v>0</v>
      </c>
      <c r="L276" s="98">
        <f t="shared" si="45"/>
        <v>50000</v>
      </c>
      <c r="M276" s="196">
        <f t="shared" si="43"/>
        <v>0</v>
      </c>
    </row>
    <row r="277" spans="1:13" s="95" customFormat="1" ht="12.75">
      <c r="A277" s="102"/>
      <c r="B277" s="101" t="s">
        <v>462</v>
      </c>
      <c r="C277" s="101"/>
      <c r="D277" s="99" t="s">
        <v>638</v>
      </c>
      <c r="E277" s="99" t="s">
        <v>592</v>
      </c>
      <c r="F277" s="99" t="s">
        <v>545</v>
      </c>
      <c r="G277" s="99" t="s">
        <v>923</v>
      </c>
      <c r="H277" s="99" t="s">
        <v>594</v>
      </c>
      <c r="I277" s="99" t="s">
        <v>596</v>
      </c>
      <c r="J277" s="98">
        <v>50000</v>
      </c>
      <c r="K277" s="189">
        <v>0</v>
      </c>
      <c r="L277" s="189">
        <f>J277-K277</f>
        <v>50000</v>
      </c>
      <c r="M277" s="196">
        <f t="shared" si="43"/>
        <v>0</v>
      </c>
    </row>
    <row r="278" spans="1:13" ht="12.75">
      <c r="A278" s="99"/>
      <c r="B278" s="115" t="s">
        <v>151</v>
      </c>
      <c r="C278" s="115"/>
      <c r="D278" s="102" t="s">
        <v>638</v>
      </c>
      <c r="E278" s="102" t="s">
        <v>592</v>
      </c>
      <c r="F278" s="102" t="s">
        <v>545</v>
      </c>
      <c r="G278" s="102" t="s">
        <v>924</v>
      </c>
      <c r="H278" s="102" t="s">
        <v>531</v>
      </c>
      <c r="I278" s="102" t="s">
        <v>531</v>
      </c>
      <c r="J278" s="104">
        <f aca="true" t="shared" si="46" ref="J278:K280">J279</f>
        <v>604500</v>
      </c>
      <c r="K278" s="120">
        <f t="shared" si="46"/>
        <v>0</v>
      </c>
      <c r="L278" s="120">
        <f t="shared" si="41"/>
        <v>604500</v>
      </c>
      <c r="M278" s="196">
        <f t="shared" si="43"/>
        <v>0</v>
      </c>
    </row>
    <row r="279" spans="1:13" ht="24">
      <c r="A279" s="99"/>
      <c r="B279" s="101" t="s">
        <v>601</v>
      </c>
      <c r="C279" s="101"/>
      <c r="D279" s="99" t="s">
        <v>638</v>
      </c>
      <c r="E279" s="99" t="s">
        <v>592</v>
      </c>
      <c r="F279" s="99" t="s">
        <v>545</v>
      </c>
      <c r="G279" s="99" t="s">
        <v>924</v>
      </c>
      <c r="H279" s="99" t="s">
        <v>549</v>
      </c>
      <c r="I279" s="99" t="s">
        <v>531</v>
      </c>
      <c r="J279" s="98">
        <f t="shared" si="46"/>
        <v>604500</v>
      </c>
      <c r="K279" s="189">
        <f t="shared" si="46"/>
        <v>0</v>
      </c>
      <c r="L279" s="189">
        <f t="shared" si="41"/>
        <v>604500</v>
      </c>
      <c r="M279" s="196">
        <f t="shared" si="43"/>
        <v>0</v>
      </c>
    </row>
    <row r="280" spans="1:13" ht="24">
      <c r="A280" s="99"/>
      <c r="B280" s="101" t="s">
        <v>541</v>
      </c>
      <c r="C280" s="101"/>
      <c r="D280" s="99" t="s">
        <v>638</v>
      </c>
      <c r="E280" s="99" t="s">
        <v>592</v>
      </c>
      <c r="F280" s="99" t="s">
        <v>545</v>
      </c>
      <c r="G280" s="99" t="s">
        <v>924</v>
      </c>
      <c r="H280" s="99" t="s">
        <v>575</v>
      </c>
      <c r="I280" s="99" t="s">
        <v>531</v>
      </c>
      <c r="J280" s="98">
        <f t="shared" si="46"/>
        <v>604500</v>
      </c>
      <c r="K280" s="189">
        <f t="shared" si="46"/>
        <v>0</v>
      </c>
      <c r="L280" s="189">
        <f t="shared" si="41"/>
        <v>604500</v>
      </c>
      <c r="M280" s="196">
        <f t="shared" si="43"/>
        <v>0</v>
      </c>
    </row>
    <row r="281" spans="1:13" ht="28.5" customHeight="1">
      <c r="A281" s="99"/>
      <c r="B281" s="101" t="s">
        <v>600</v>
      </c>
      <c r="C281" s="101"/>
      <c r="D281" s="99" t="s">
        <v>638</v>
      </c>
      <c r="E281" s="99" t="s">
        <v>592</v>
      </c>
      <c r="F281" s="99" t="s">
        <v>545</v>
      </c>
      <c r="G281" s="99" t="s">
        <v>924</v>
      </c>
      <c r="H281" s="99" t="s">
        <v>594</v>
      </c>
      <c r="I281" s="99" t="s">
        <v>531</v>
      </c>
      <c r="J281" s="98">
        <f>J282+J285</f>
        <v>604500</v>
      </c>
      <c r="K281" s="189">
        <f>K282+K285</f>
        <v>0</v>
      </c>
      <c r="L281" s="189">
        <f t="shared" si="41"/>
        <v>604500</v>
      </c>
      <c r="M281" s="196">
        <f t="shared" si="43"/>
        <v>0</v>
      </c>
    </row>
    <row r="282" spans="1:13" ht="12.75">
      <c r="A282" s="99"/>
      <c r="B282" s="101" t="s">
        <v>322</v>
      </c>
      <c r="C282" s="101"/>
      <c r="D282" s="99" t="s">
        <v>638</v>
      </c>
      <c r="E282" s="99" t="s">
        <v>592</v>
      </c>
      <c r="F282" s="99" t="s">
        <v>545</v>
      </c>
      <c r="G282" s="99" t="s">
        <v>924</v>
      </c>
      <c r="H282" s="99" t="s">
        <v>594</v>
      </c>
      <c r="I282" s="99" t="s">
        <v>549</v>
      </c>
      <c r="J282" s="98">
        <f>J283</f>
        <v>544500</v>
      </c>
      <c r="K282" s="189">
        <f>K283</f>
        <v>0</v>
      </c>
      <c r="L282" s="189">
        <f t="shared" si="41"/>
        <v>544500</v>
      </c>
      <c r="M282" s="196">
        <f t="shared" si="43"/>
        <v>0</v>
      </c>
    </row>
    <row r="283" spans="1:13" ht="12.75">
      <c r="A283" s="99"/>
      <c r="B283" s="101" t="s">
        <v>326</v>
      </c>
      <c r="C283" s="101"/>
      <c r="D283" s="99" t="s">
        <v>638</v>
      </c>
      <c r="E283" s="99" t="s">
        <v>592</v>
      </c>
      <c r="F283" s="99" t="s">
        <v>545</v>
      </c>
      <c r="G283" s="99" t="s">
        <v>924</v>
      </c>
      <c r="H283" s="99" t="s">
        <v>594</v>
      </c>
      <c r="I283" s="99" t="s">
        <v>599</v>
      </c>
      <c r="J283" s="98">
        <f>J284</f>
        <v>544500</v>
      </c>
      <c r="K283" s="189">
        <f>K284</f>
        <v>0</v>
      </c>
      <c r="L283" s="189">
        <f t="shared" si="41"/>
        <v>544500</v>
      </c>
      <c r="M283" s="196">
        <f t="shared" si="43"/>
        <v>0</v>
      </c>
    </row>
    <row r="284" spans="1:13" ht="12.75">
      <c r="A284" s="99"/>
      <c r="B284" s="101" t="s">
        <v>462</v>
      </c>
      <c r="C284" s="101"/>
      <c r="D284" s="99" t="s">
        <v>638</v>
      </c>
      <c r="E284" s="99" t="s">
        <v>592</v>
      </c>
      <c r="F284" s="99" t="s">
        <v>545</v>
      </c>
      <c r="G284" s="99" t="s">
        <v>924</v>
      </c>
      <c r="H284" s="99" t="s">
        <v>594</v>
      </c>
      <c r="I284" s="99" t="s">
        <v>596</v>
      </c>
      <c r="J284" s="98">
        <v>544500</v>
      </c>
      <c r="K284" s="189">
        <v>0</v>
      </c>
      <c r="L284" s="189">
        <f t="shared" si="41"/>
        <v>544500</v>
      </c>
      <c r="M284" s="196">
        <f t="shared" si="43"/>
        <v>0</v>
      </c>
    </row>
    <row r="285" spans="1:13" ht="12.75">
      <c r="A285" s="99"/>
      <c r="B285" s="101" t="s">
        <v>328</v>
      </c>
      <c r="C285" s="101"/>
      <c r="D285" s="99" t="s">
        <v>638</v>
      </c>
      <c r="E285" s="99" t="s">
        <v>592</v>
      </c>
      <c r="F285" s="99" t="s">
        <v>545</v>
      </c>
      <c r="G285" s="99" t="s">
        <v>924</v>
      </c>
      <c r="H285" s="99" t="s">
        <v>594</v>
      </c>
      <c r="I285" s="99" t="s">
        <v>583</v>
      </c>
      <c r="J285" s="98">
        <f>J286</f>
        <v>60000</v>
      </c>
      <c r="K285" s="189">
        <f>K286</f>
        <v>0</v>
      </c>
      <c r="L285" s="189">
        <f t="shared" si="41"/>
        <v>60000</v>
      </c>
      <c r="M285" s="196">
        <f t="shared" si="43"/>
        <v>0</v>
      </c>
    </row>
    <row r="286" spans="1:13" ht="12.75">
      <c r="A286" s="99"/>
      <c r="B286" s="101" t="s">
        <v>461</v>
      </c>
      <c r="C286" s="101"/>
      <c r="D286" s="99" t="s">
        <v>638</v>
      </c>
      <c r="E286" s="99" t="s">
        <v>592</v>
      </c>
      <c r="F286" s="99" t="s">
        <v>545</v>
      </c>
      <c r="G286" s="99" t="s">
        <v>924</v>
      </c>
      <c r="H286" s="99" t="s">
        <v>594</v>
      </c>
      <c r="I286" s="99" t="s">
        <v>593</v>
      </c>
      <c r="J286" s="98">
        <v>60000</v>
      </c>
      <c r="K286" s="189">
        <v>0</v>
      </c>
      <c r="L286" s="189">
        <f t="shared" si="41"/>
        <v>60000</v>
      </c>
      <c r="M286" s="196">
        <f t="shared" si="43"/>
        <v>0</v>
      </c>
    </row>
    <row r="287" spans="1:13" ht="12.75">
      <c r="A287" s="102"/>
      <c r="B287" s="115" t="s">
        <v>148</v>
      </c>
      <c r="C287" s="115"/>
      <c r="D287" s="102" t="s">
        <v>638</v>
      </c>
      <c r="E287" s="102" t="s">
        <v>592</v>
      </c>
      <c r="F287" s="102" t="s">
        <v>545</v>
      </c>
      <c r="G287" s="102" t="s">
        <v>925</v>
      </c>
      <c r="H287" s="102" t="s">
        <v>531</v>
      </c>
      <c r="I287" s="102" t="s">
        <v>531</v>
      </c>
      <c r="J287" s="104">
        <f aca="true" t="shared" si="47" ref="J287:K289">J288</f>
        <v>200000</v>
      </c>
      <c r="K287" s="120">
        <f t="shared" si="47"/>
        <v>0</v>
      </c>
      <c r="L287" s="120">
        <f t="shared" si="41"/>
        <v>200000</v>
      </c>
      <c r="M287" s="196">
        <f t="shared" si="43"/>
        <v>0</v>
      </c>
    </row>
    <row r="288" spans="1:13" ht="24">
      <c r="A288" s="102"/>
      <c r="B288" s="101" t="s">
        <v>601</v>
      </c>
      <c r="C288" s="101"/>
      <c r="D288" s="99" t="s">
        <v>638</v>
      </c>
      <c r="E288" s="99" t="s">
        <v>592</v>
      </c>
      <c r="F288" s="99" t="s">
        <v>545</v>
      </c>
      <c r="G288" s="99" t="s">
        <v>925</v>
      </c>
      <c r="H288" s="99" t="s">
        <v>549</v>
      </c>
      <c r="I288" s="99" t="s">
        <v>531</v>
      </c>
      <c r="J288" s="98">
        <f t="shared" si="47"/>
        <v>200000</v>
      </c>
      <c r="K288" s="189">
        <f t="shared" si="47"/>
        <v>0</v>
      </c>
      <c r="L288" s="189">
        <f t="shared" si="41"/>
        <v>200000</v>
      </c>
      <c r="M288" s="196">
        <f t="shared" si="43"/>
        <v>0</v>
      </c>
    </row>
    <row r="289" spans="1:13" ht="24">
      <c r="A289" s="102"/>
      <c r="B289" s="101" t="s">
        <v>541</v>
      </c>
      <c r="C289" s="101"/>
      <c r="D289" s="99" t="s">
        <v>638</v>
      </c>
      <c r="E289" s="99" t="s">
        <v>592</v>
      </c>
      <c r="F289" s="99" t="s">
        <v>545</v>
      </c>
      <c r="G289" s="99" t="s">
        <v>925</v>
      </c>
      <c r="H289" s="99" t="s">
        <v>575</v>
      </c>
      <c r="I289" s="99" t="s">
        <v>531</v>
      </c>
      <c r="J289" s="98">
        <f t="shared" si="47"/>
        <v>200000</v>
      </c>
      <c r="K289" s="189">
        <f t="shared" si="47"/>
        <v>0</v>
      </c>
      <c r="L289" s="189">
        <f aca="true" t="shared" si="48" ref="L289:L306">J289-K289</f>
        <v>200000</v>
      </c>
      <c r="M289" s="196">
        <f t="shared" si="43"/>
        <v>0</v>
      </c>
    </row>
    <row r="290" spans="1:13" ht="28.5" customHeight="1">
      <c r="A290" s="102"/>
      <c r="B290" s="101" t="s">
        <v>600</v>
      </c>
      <c r="C290" s="101"/>
      <c r="D290" s="99" t="s">
        <v>638</v>
      </c>
      <c r="E290" s="99" t="s">
        <v>592</v>
      </c>
      <c r="F290" s="99" t="s">
        <v>545</v>
      </c>
      <c r="G290" s="99" t="s">
        <v>925</v>
      </c>
      <c r="H290" s="99" t="s">
        <v>594</v>
      </c>
      <c r="I290" s="99" t="s">
        <v>531</v>
      </c>
      <c r="J290" s="98">
        <f>J291+J294</f>
        <v>200000</v>
      </c>
      <c r="K290" s="189">
        <f>K291+K294</f>
        <v>0</v>
      </c>
      <c r="L290" s="189">
        <f t="shared" si="48"/>
        <v>200000</v>
      </c>
      <c r="M290" s="196">
        <f t="shared" si="43"/>
        <v>0</v>
      </c>
    </row>
    <row r="291" spans="1:13" ht="12.75">
      <c r="A291" s="102"/>
      <c r="B291" s="101" t="s">
        <v>322</v>
      </c>
      <c r="C291" s="101"/>
      <c r="D291" s="99" t="s">
        <v>638</v>
      </c>
      <c r="E291" s="99" t="s">
        <v>592</v>
      </c>
      <c r="F291" s="99" t="s">
        <v>545</v>
      </c>
      <c r="G291" s="99" t="s">
        <v>925</v>
      </c>
      <c r="H291" s="99" t="s">
        <v>594</v>
      </c>
      <c r="I291" s="99" t="s">
        <v>549</v>
      </c>
      <c r="J291" s="98">
        <f>J292</f>
        <v>100000</v>
      </c>
      <c r="K291" s="189">
        <f>K292</f>
        <v>0</v>
      </c>
      <c r="L291" s="189">
        <f t="shared" si="48"/>
        <v>100000</v>
      </c>
      <c r="M291" s="196">
        <f t="shared" si="43"/>
        <v>0</v>
      </c>
    </row>
    <row r="292" spans="1:13" ht="12.75">
      <c r="A292" s="102"/>
      <c r="B292" s="101" t="s">
        <v>326</v>
      </c>
      <c r="C292" s="101"/>
      <c r="D292" s="99" t="s">
        <v>638</v>
      </c>
      <c r="E292" s="99" t="s">
        <v>592</v>
      </c>
      <c r="F292" s="99" t="s">
        <v>545</v>
      </c>
      <c r="G292" s="99" t="s">
        <v>925</v>
      </c>
      <c r="H292" s="99" t="s">
        <v>594</v>
      </c>
      <c r="I292" s="99" t="s">
        <v>599</v>
      </c>
      <c r="J292" s="98">
        <f>J293</f>
        <v>100000</v>
      </c>
      <c r="K292" s="98">
        <f>K293</f>
        <v>0</v>
      </c>
      <c r="L292" s="189">
        <f t="shared" si="48"/>
        <v>100000</v>
      </c>
      <c r="M292" s="196">
        <f t="shared" si="43"/>
        <v>0</v>
      </c>
    </row>
    <row r="293" spans="1:13" ht="12.75">
      <c r="A293" s="102"/>
      <c r="B293" s="101" t="s">
        <v>597</v>
      </c>
      <c r="C293" s="101"/>
      <c r="D293" s="99" t="s">
        <v>638</v>
      </c>
      <c r="E293" s="99" t="s">
        <v>592</v>
      </c>
      <c r="F293" s="99" t="s">
        <v>545</v>
      </c>
      <c r="G293" s="99" t="s">
        <v>925</v>
      </c>
      <c r="H293" s="99" t="s">
        <v>594</v>
      </c>
      <c r="I293" s="99" t="s">
        <v>596</v>
      </c>
      <c r="J293" s="98">
        <v>100000</v>
      </c>
      <c r="K293" s="189">
        <v>0</v>
      </c>
      <c r="L293" s="189">
        <f t="shared" si="48"/>
        <v>100000</v>
      </c>
      <c r="M293" s="196">
        <f t="shared" si="43"/>
        <v>0</v>
      </c>
    </row>
    <row r="294" spans="1:13" ht="12.75">
      <c r="A294" s="102"/>
      <c r="B294" s="101" t="s">
        <v>328</v>
      </c>
      <c r="C294" s="101"/>
      <c r="D294" s="99" t="s">
        <v>638</v>
      </c>
      <c r="E294" s="99" t="s">
        <v>592</v>
      </c>
      <c r="F294" s="99" t="s">
        <v>545</v>
      </c>
      <c r="G294" s="99" t="s">
        <v>925</v>
      </c>
      <c r="H294" s="99" t="s">
        <v>594</v>
      </c>
      <c r="I294" s="99" t="s">
        <v>583</v>
      </c>
      <c r="J294" s="98">
        <f>J295</f>
        <v>100000</v>
      </c>
      <c r="K294" s="189">
        <f>K295</f>
        <v>0</v>
      </c>
      <c r="L294" s="189">
        <f t="shared" si="48"/>
        <v>100000</v>
      </c>
      <c r="M294" s="196">
        <f t="shared" si="43"/>
        <v>0</v>
      </c>
    </row>
    <row r="295" spans="1:13" ht="12.75">
      <c r="A295" s="102"/>
      <c r="B295" s="101" t="s">
        <v>461</v>
      </c>
      <c r="C295" s="101"/>
      <c r="D295" s="99" t="s">
        <v>638</v>
      </c>
      <c r="E295" s="99" t="s">
        <v>592</v>
      </c>
      <c r="F295" s="99" t="s">
        <v>545</v>
      </c>
      <c r="G295" s="99" t="s">
        <v>925</v>
      </c>
      <c r="H295" s="99" t="s">
        <v>594</v>
      </c>
      <c r="I295" s="99" t="s">
        <v>593</v>
      </c>
      <c r="J295" s="98">
        <v>100000</v>
      </c>
      <c r="K295" s="189">
        <v>0</v>
      </c>
      <c r="L295" s="189">
        <f t="shared" si="48"/>
        <v>100000</v>
      </c>
      <c r="M295" s="196">
        <f t="shared" si="43"/>
        <v>0</v>
      </c>
    </row>
    <row r="296" spans="1:13" ht="15.75" customHeight="1">
      <c r="A296" s="102"/>
      <c r="B296" s="114" t="s">
        <v>602</v>
      </c>
      <c r="C296" s="114"/>
      <c r="D296" s="102" t="s">
        <v>638</v>
      </c>
      <c r="E296" s="102" t="s">
        <v>592</v>
      </c>
      <c r="F296" s="102" t="s">
        <v>545</v>
      </c>
      <c r="G296" s="102" t="s">
        <v>926</v>
      </c>
      <c r="H296" s="102" t="s">
        <v>531</v>
      </c>
      <c r="I296" s="102" t="s">
        <v>531</v>
      </c>
      <c r="J296" s="104">
        <f aca="true" t="shared" si="49" ref="J296:K298">J297</f>
        <v>1821750</v>
      </c>
      <c r="K296" s="120">
        <f t="shared" si="49"/>
        <v>0</v>
      </c>
      <c r="L296" s="120">
        <f t="shared" si="48"/>
        <v>1821750</v>
      </c>
      <c r="M296" s="196">
        <f t="shared" si="43"/>
        <v>0</v>
      </c>
    </row>
    <row r="297" spans="1:13" ht="24">
      <c r="A297" s="102"/>
      <c r="B297" s="101" t="s">
        <v>601</v>
      </c>
      <c r="C297" s="101"/>
      <c r="D297" s="99" t="s">
        <v>638</v>
      </c>
      <c r="E297" s="99" t="s">
        <v>592</v>
      </c>
      <c r="F297" s="99" t="s">
        <v>545</v>
      </c>
      <c r="G297" s="99" t="s">
        <v>926</v>
      </c>
      <c r="H297" s="99" t="s">
        <v>549</v>
      </c>
      <c r="I297" s="99" t="s">
        <v>531</v>
      </c>
      <c r="J297" s="98">
        <f t="shared" si="49"/>
        <v>1821750</v>
      </c>
      <c r="K297" s="189">
        <f t="shared" si="49"/>
        <v>0</v>
      </c>
      <c r="L297" s="189">
        <f t="shared" si="48"/>
        <v>1821750</v>
      </c>
      <c r="M297" s="196">
        <f t="shared" si="43"/>
        <v>0</v>
      </c>
    </row>
    <row r="298" spans="1:13" ht="26.25" customHeight="1">
      <c r="A298" s="102"/>
      <c r="B298" s="101" t="s">
        <v>541</v>
      </c>
      <c r="C298" s="101"/>
      <c r="D298" s="99" t="s">
        <v>638</v>
      </c>
      <c r="E298" s="99" t="s">
        <v>592</v>
      </c>
      <c r="F298" s="99" t="s">
        <v>545</v>
      </c>
      <c r="G298" s="99" t="s">
        <v>926</v>
      </c>
      <c r="H298" s="99" t="s">
        <v>575</v>
      </c>
      <c r="I298" s="99" t="s">
        <v>531</v>
      </c>
      <c r="J298" s="98">
        <f t="shared" si="49"/>
        <v>1821750</v>
      </c>
      <c r="K298" s="189">
        <f t="shared" si="49"/>
        <v>0</v>
      </c>
      <c r="L298" s="189">
        <f t="shared" si="48"/>
        <v>1821750</v>
      </c>
      <c r="M298" s="196">
        <f t="shared" si="43"/>
        <v>0</v>
      </c>
    </row>
    <row r="299" spans="1:13" ht="30" customHeight="1">
      <c r="A299" s="102"/>
      <c r="B299" s="101" t="s">
        <v>600</v>
      </c>
      <c r="C299" s="101"/>
      <c r="D299" s="99" t="s">
        <v>638</v>
      </c>
      <c r="E299" s="99" t="s">
        <v>592</v>
      </c>
      <c r="F299" s="99" t="s">
        <v>545</v>
      </c>
      <c r="G299" s="99" t="s">
        <v>926</v>
      </c>
      <c r="H299" s="99" t="s">
        <v>594</v>
      </c>
      <c r="I299" s="99" t="s">
        <v>531</v>
      </c>
      <c r="J299" s="98">
        <f>J300+J304</f>
        <v>1821750</v>
      </c>
      <c r="K299" s="189">
        <f>K300+K304</f>
        <v>0</v>
      </c>
      <c r="L299" s="189">
        <f t="shared" si="48"/>
        <v>1821750</v>
      </c>
      <c r="M299" s="196">
        <f t="shared" si="43"/>
        <v>0</v>
      </c>
    </row>
    <row r="300" spans="1:13" ht="12.75">
      <c r="A300" s="102"/>
      <c r="B300" s="101" t="s">
        <v>322</v>
      </c>
      <c r="C300" s="101"/>
      <c r="D300" s="99" t="s">
        <v>638</v>
      </c>
      <c r="E300" s="99" t="s">
        <v>592</v>
      </c>
      <c r="F300" s="99" t="s">
        <v>545</v>
      </c>
      <c r="G300" s="99" t="s">
        <v>926</v>
      </c>
      <c r="H300" s="99" t="s">
        <v>594</v>
      </c>
      <c r="I300" s="99" t="s">
        <v>549</v>
      </c>
      <c r="J300" s="98">
        <f>J301</f>
        <v>1314500</v>
      </c>
      <c r="K300" s="189">
        <f>K301</f>
        <v>0</v>
      </c>
      <c r="L300" s="189">
        <f t="shared" si="48"/>
        <v>1314500</v>
      </c>
      <c r="M300" s="196">
        <f t="shared" si="43"/>
        <v>0</v>
      </c>
    </row>
    <row r="301" spans="1:13" ht="12.75">
      <c r="A301" s="102"/>
      <c r="B301" s="101" t="s">
        <v>326</v>
      </c>
      <c r="C301" s="101"/>
      <c r="D301" s="99" t="s">
        <v>638</v>
      </c>
      <c r="E301" s="99" t="s">
        <v>592</v>
      </c>
      <c r="F301" s="99" t="s">
        <v>545</v>
      </c>
      <c r="G301" s="99" t="s">
        <v>926</v>
      </c>
      <c r="H301" s="99" t="s">
        <v>594</v>
      </c>
      <c r="I301" s="99" t="s">
        <v>599</v>
      </c>
      <c r="J301" s="98">
        <f>SUM(J302:J303)</f>
        <v>1314500</v>
      </c>
      <c r="K301" s="98">
        <f>SUM(K302:K303)</f>
        <v>0</v>
      </c>
      <c r="L301" s="189">
        <f t="shared" si="48"/>
        <v>1314500</v>
      </c>
      <c r="M301" s="196">
        <f t="shared" si="43"/>
        <v>0</v>
      </c>
    </row>
    <row r="302" spans="1:13" ht="12.75">
      <c r="A302" s="102"/>
      <c r="B302" s="101" t="s">
        <v>597</v>
      </c>
      <c r="C302" s="101"/>
      <c r="D302" s="99" t="s">
        <v>638</v>
      </c>
      <c r="E302" s="99" t="s">
        <v>592</v>
      </c>
      <c r="F302" s="99" t="s">
        <v>545</v>
      </c>
      <c r="G302" s="99" t="s">
        <v>926</v>
      </c>
      <c r="H302" s="99" t="s">
        <v>594</v>
      </c>
      <c r="I302" s="99" t="s">
        <v>596</v>
      </c>
      <c r="J302" s="98">
        <v>1214500</v>
      </c>
      <c r="K302" s="189">
        <v>0</v>
      </c>
      <c r="L302" s="189">
        <f t="shared" si="48"/>
        <v>1214500</v>
      </c>
      <c r="M302" s="196">
        <f t="shared" si="43"/>
        <v>0</v>
      </c>
    </row>
    <row r="303" spans="1:13" ht="12.75">
      <c r="A303" s="102"/>
      <c r="B303" s="204" t="s">
        <v>57</v>
      </c>
      <c r="C303" s="101"/>
      <c r="D303" s="99" t="s">
        <v>638</v>
      </c>
      <c r="E303" s="99" t="s">
        <v>592</v>
      </c>
      <c r="F303" s="99" t="s">
        <v>545</v>
      </c>
      <c r="G303" s="99" t="s">
        <v>926</v>
      </c>
      <c r="H303" s="99" t="s">
        <v>594</v>
      </c>
      <c r="I303" s="99" t="s">
        <v>595</v>
      </c>
      <c r="J303" s="98">
        <v>100000</v>
      </c>
      <c r="K303" s="189">
        <v>0</v>
      </c>
      <c r="L303" s="189">
        <f t="shared" si="48"/>
        <v>100000</v>
      </c>
      <c r="M303" s="196">
        <f t="shared" si="43"/>
        <v>0</v>
      </c>
    </row>
    <row r="304" spans="1:13" ht="12.75">
      <c r="A304" s="102"/>
      <c r="B304" s="101" t="s">
        <v>328</v>
      </c>
      <c r="C304" s="101"/>
      <c r="D304" s="99" t="s">
        <v>638</v>
      </c>
      <c r="E304" s="99" t="s">
        <v>592</v>
      </c>
      <c r="F304" s="99" t="s">
        <v>545</v>
      </c>
      <c r="G304" s="99" t="s">
        <v>926</v>
      </c>
      <c r="H304" s="99" t="s">
        <v>594</v>
      </c>
      <c r="I304" s="99" t="s">
        <v>583</v>
      </c>
      <c r="J304" s="98">
        <f>SUM(J305:J306)</f>
        <v>507250</v>
      </c>
      <c r="K304" s="98">
        <f>SUM(K305:K306)</f>
        <v>0</v>
      </c>
      <c r="L304" s="189">
        <f t="shared" si="48"/>
        <v>507250</v>
      </c>
      <c r="M304" s="196">
        <f t="shared" si="43"/>
        <v>0</v>
      </c>
    </row>
    <row r="305" spans="1:13" ht="12.75">
      <c r="A305" s="102"/>
      <c r="B305" s="101" t="s">
        <v>463</v>
      </c>
      <c r="C305" s="101"/>
      <c r="D305" s="99" t="s">
        <v>638</v>
      </c>
      <c r="E305" s="99" t="s">
        <v>592</v>
      </c>
      <c r="F305" s="99" t="s">
        <v>545</v>
      </c>
      <c r="G305" s="99" t="s">
        <v>926</v>
      </c>
      <c r="H305" s="99" t="s">
        <v>594</v>
      </c>
      <c r="I305" s="99" t="s">
        <v>591</v>
      </c>
      <c r="J305" s="98">
        <v>357250</v>
      </c>
      <c r="K305" s="189">
        <v>0</v>
      </c>
      <c r="L305" s="189">
        <f t="shared" si="48"/>
        <v>357250</v>
      </c>
      <c r="M305" s="196">
        <f t="shared" si="43"/>
        <v>0</v>
      </c>
    </row>
    <row r="306" spans="1:13" ht="12.75">
      <c r="A306" s="102"/>
      <c r="B306" s="101" t="s">
        <v>461</v>
      </c>
      <c r="C306" s="101"/>
      <c r="D306" s="99" t="s">
        <v>638</v>
      </c>
      <c r="E306" s="99" t="s">
        <v>592</v>
      </c>
      <c r="F306" s="99" t="s">
        <v>545</v>
      </c>
      <c r="G306" s="99" t="s">
        <v>926</v>
      </c>
      <c r="H306" s="99" t="s">
        <v>594</v>
      </c>
      <c r="I306" s="99" t="s">
        <v>593</v>
      </c>
      <c r="J306" s="98">
        <v>150000</v>
      </c>
      <c r="K306" s="189">
        <v>0</v>
      </c>
      <c r="L306" s="189">
        <f t="shared" si="48"/>
        <v>150000</v>
      </c>
      <c r="M306" s="196">
        <f t="shared" si="43"/>
        <v>0</v>
      </c>
    </row>
    <row r="307" spans="1:13" ht="12.75">
      <c r="A307" s="102"/>
      <c r="B307" s="106" t="s">
        <v>706</v>
      </c>
      <c r="C307" s="106"/>
      <c r="D307" s="102" t="s">
        <v>638</v>
      </c>
      <c r="E307" s="102" t="s">
        <v>592</v>
      </c>
      <c r="F307" s="102" t="s">
        <v>545</v>
      </c>
      <c r="G307" s="102" t="s">
        <v>928</v>
      </c>
      <c r="H307" s="102" t="s">
        <v>531</v>
      </c>
      <c r="I307" s="102" t="s">
        <v>531</v>
      </c>
      <c r="J307" s="104">
        <f aca="true" t="shared" si="50" ref="J307:L311">J308</f>
        <v>200000</v>
      </c>
      <c r="K307" s="104">
        <f t="shared" si="50"/>
        <v>0</v>
      </c>
      <c r="L307" s="104">
        <f t="shared" si="50"/>
        <v>200000</v>
      </c>
      <c r="M307" s="196">
        <f t="shared" si="43"/>
        <v>0</v>
      </c>
    </row>
    <row r="308" spans="1:13" ht="24.75" customHeight="1">
      <c r="A308" s="102"/>
      <c r="B308" s="101" t="s">
        <v>701</v>
      </c>
      <c r="C308" s="106"/>
      <c r="D308" s="99" t="s">
        <v>638</v>
      </c>
      <c r="E308" s="99" t="s">
        <v>592</v>
      </c>
      <c r="F308" s="99" t="s">
        <v>545</v>
      </c>
      <c r="G308" s="99" t="s">
        <v>927</v>
      </c>
      <c r="H308" s="99" t="s">
        <v>699</v>
      </c>
      <c r="I308" s="99" t="s">
        <v>531</v>
      </c>
      <c r="J308" s="98">
        <f t="shared" si="50"/>
        <v>200000</v>
      </c>
      <c r="K308" s="98">
        <f t="shared" si="50"/>
        <v>0</v>
      </c>
      <c r="L308" s="98">
        <f t="shared" si="50"/>
        <v>200000</v>
      </c>
      <c r="M308" s="196">
        <f t="shared" si="43"/>
        <v>0</v>
      </c>
    </row>
    <row r="309" spans="1:13" ht="12.75">
      <c r="A309" s="102"/>
      <c r="B309" s="101" t="s">
        <v>700</v>
      </c>
      <c r="C309" s="106"/>
      <c r="D309" s="99" t="s">
        <v>638</v>
      </c>
      <c r="E309" s="99" t="s">
        <v>592</v>
      </c>
      <c r="F309" s="99" t="s">
        <v>545</v>
      </c>
      <c r="G309" s="99" t="s">
        <v>927</v>
      </c>
      <c r="H309" s="99" t="s">
        <v>698</v>
      </c>
      <c r="I309" s="99" t="s">
        <v>531</v>
      </c>
      <c r="J309" s="98">
        <f t="shared" si="50"/>
        <v>200000</v>
      </c>
      <c r="K309" s="98">
        <f t="shared" si="50"/>
        <v>0</v>
      </c>
      <c r="L309" s="98">
        <f t="shared" si="50"/>
        <v>200000</v>
      </c>
      <c r="M309" s="196">
        <f t="shared" si="43"/>
        <v>0</v>
      </c>
    </row>
    <row r="310" spans="1:13" ht="36">
      <c r="A310" s="102"/>
      <c r="B310" s="101" t="s">
        <v>697</v>
      </c>
      <c r="C310" s="101"/>
      <c r="D310" s="99" t="s">
        <v>638</v>
      </c>
      <c r="E310" s="99" t="s">
        <v>592</v>
      </c>
      <c r="F310" s="99" t="s">
        <v>545</v>
      </c>
      <c r="G310" s="99" t="s">
        <v>927</v>
      </c>
      <c r="H310" s="99" t="s">
        <v>696</v>
      </c>
      <c r="I310" s="99" t="s">
        <v>531</v>
      </c>
      <c r="J310" s="98">
        <f t="shared" si="50"/>
        <v>200000</v>
      </c>
      <c r="K310" s="98">
        <f t="shared" si="50"/>
        <v>0</v>
      </c>
      <c r="L310" s="98">
        <f t="shared" si="50"/>
        <v>200000</v>
      </c>
      <c r="M310" s="196">
        <f t="shared" si="43"/>
        <v>0</v>
      </c>
    </row>
    <row r="311" spans="1:13" ht="12.75">
      <c r="A311" s="102"/>
      <c r="B311" s="101" t="s">
        <v>328</v>
      </c>
      <c r="C311" s="101"/>
      <c r="D311" s="99" t="s">
        <v>638</v>
      </c>
      <c r="E311" s="99" t="s">
        <v>592</v>
      </c>
      <c r="F311" s="99" t="s">
        <v>545</v>
      </c>
      <c r="G311" s="99" t="s">
        <v>927</v>
      </c>
      <c r="H311" s="99" t="s">
        <v>696</v>
      </c>
      <c r="I311" s="99" t="s">
        <v>583</v>
      </c>
      <c r="J311" s="98">
        <f t="shared" si="50"/>
        <v>200000</v>
      </c>
      <c r="K311" s="98">
        <f t="shared" si="50"/>
        <v>0</v>
      </c>
      <c r="L311" s="98">
        <f t="shared" si="50"/>
        <v>200000</v>
      </c>
      <c r="M311" s="196">
        <f t="shared" si="43"/>
        <v>0</v>
      </c>
    </row>
    <row r="312" spans="1:13" ht="12.75">
      <c r="A312" s="102"/>
      <c r="B312" s="101" t="s">
        <v>463</v>
      </c>
      <c r="C312" s="101"/>
      <c r="D312" s="99" t="s">
        <v>638</v>
      </c>
      <c r="E312" s="99" t="s">
        <v>592</v>
      </c>
      <c r="F312" s="99" t="s">
        <v>545</v>
      </c>
      <c r="G312" s="99" t="s">
        <v>927</v>
      </c>
      <c r="H312" s="99" t="s">
        <v>696</v>
      </c>
      <c r="I312" s="99" t="s">
        <v>591</v>
      </c>
      <c r="J312" s="98">
        <v>200000</v>
      </c>
      <c r="K312" s="189">
        <v>0</v>
      </c>
      <c r="L312" s="189">
        <f>J312-K312</f>
        <v>200000</v>
      </c>
      <c r="M312" s="196">
        <f t="shared" si="43"/>
        <v>0</v>
      </c>
    </row>
    <row r="313" spans="1:13" ht="12.75">
      <c r="A313" s="102"/>
      <c r="B313" s="114" t="s">
        <v>590</v>
      </c>
      <c r="C313" s="114"/>
      <c r="D313" s="102" t="s">
        <v>638</v>
      </c>
      <c r="E313" s="102" t="s">
        <v>589</v>
      </c>
      <c r="F313" s="102" t="s">
        <v>569</v>
      </c>
      <c r="G313" s="107" t="s">
        <v>553</v>
      </c>
      <c r="H313" s="102" t="s">
        <v>531</v>
      </c>
      <c r="I313" s="102" t="s">
        <v>531</v>
      </c>
      <c r="J313" s="104">
        <f aca="true" t="shared" si="51" ref="J313:L315">J314</f>
        <v>825200</v>
      </c>
      <c r="K313" s="120">
        <f t="shared" si="51"/>
        <v>164570</v>
      </c>
      <c r="L313" s="120">
        <f>J313-K313</f>
        <v>660630</v>
      </c>
      <c r="M313" s="196">
        <f t="shared" si="43"/>
        <v>19.943044110518663</v>
      </c>
    </row>
    <row r="314" spans="1:13" ht="12.75">
      <c r="A314" s="102"/>
      <c r="B314" s="114" t="s">
        <v>124</v>
      </c>
      <c r="C314" s="114"/>
      <c r="D314" s="102" t="s">
        <v>638</v>
      </c>
      <c r="E314" s="102" t="s">
        <v>589</v>
      </c>
      <c r="F314" s="102" t="s">
        <v>589</v>
      </c>
      <c r="G314" s="107" t="s">
        <v>553</v>
      </c>
      <c r="H314" s="102" t="s">
        <v>531</v>
      </c>
      <c r="I314" s="102" t="s">
        <v>531</v>
      </c>
      <c r="J314" s="104">
        <f>J315</f>
        <v>825200</v>
      </c>
      <c r="K314" s="104">
        <f t="shared" si="51"/>
        <v>164570</v>
      </c>
      <c r="L314" s="104">
        <f t="shared" si="51"/>
        <v>660630</v>
      </c>
      <c r="M314" s="196">
        <f t="shared" si="43"/>
        <v>19.943044110518663</v>
      </c>
    </row>
    <row r="315" spans="1:13" ht="48.75" customHeight="1">
      <c r="A315" s="99"/>
      <c r="B315" s="105" t="s">
        <v>932</v>
      </c>
      <c r="C315" s="105"/>
      <c r="D315" s="102" t="s">
        <v>638</v>
      </c>
      <c r="E315" s="102" t="s">
        <v>589</v>
      </c>
      <c r="F315" s="102" t="s">
        <v>589</v>
      </c>
      <c r="G315" s="102" t="s">
        <v>933</v>
      </c>
      <c r="H315" s="102" t="s">
        <v>531</v>
      </c>
      <c r="I315" s="102" t="s">
        <v>531</v>
      </c>
      <c r="J315" s="104">
        <f>J316</f>
        <v>825200</v>
      </c>
      <c r="K315" s="104">
        <f t="shared" si="51"/>
        <v>164570</v>
      </c>
      <c r="L315" s="104">
        <f t="shared" si="51"/>
        <v>660630</v>
      </c>
      <c r="M315" s="196">
        <f t="shared" si="43"/>
        <v>19.943044110518663</v>
      </c>
    </row>
    <row r="316" spans="1:13" ht="73.5" customHeight="1">
      <c r="A316" s="99"/>
      <c r="B316" s="127" t="s">
        <v>930</v>
      </c>
      <c r="C316" s="105"/>
      <c r="D316" s="102" t="s">
        <v>638</v>
      </c>
      <c r="E316" s="102" t="s">
        <v>589</v>
      </c>
      <c r="F316" s="102" t="s">
        <v>589</v>
      </c>
      <c r="G316" s="102" t="s">
        <v>931</v>
      </c>
      <c r="H316" s="102" t="s">
        <v>531</v>
      </c>
      <c r="I316" s="102" t="s">
        <v>531</v>
      </c>
      <c r="J316" s="104">
        <f aca="true" t="shared" si="52" ref="J316:J322">J317</f>
        <v>825200</v>
      </c>
      <c r="K316" s="120">
        <f aca="true" t="shared" si="53" ref="K316:K322">K317</f>
        <v>164570</v>
      </c>
      <c r="L316" s="120">
        <f aca="true" t="shared" si="54" ref="L316:L322">L317</f>
        <v>660630</v>
      </c>
      <c r="M316" s="196">
        <f t="shared" si="43"/>
        <v>19.943044110518663</v>
      </c>
    </row>
    <row r="317" spans="1:13" ht="49.5" customHeight="1">
      <c r="A317" s="99"/>
      <c r="B317" s="127" t="s">
        <v>567</v>
      </c>
      <c r="C317" s="105"/>
      <c r="D317" s="102" t="s">
        <v>638</v>
      </c>
      <c r="E317" s="102" t="s">
        <v>589</v>
      </c>
      <c r="F317" s="102" t="s">
        <v>589</v>
      </c>
      <c r="G317" s="102" t="s">
        <v>929</v>
      </c>
      <c r="H317" s="102" t="s">
        <v>531</v>
      </c>
      <c r="I317" s="102" t="s">
        <v>531</v>
      </c>
      <c r="J317" s="104">
        <f>J318</f>
        <v>825200</v>
      </c>
      <c r="K317" s="104">
        <f t="shared" si="53"/>
        <v>164570</v>
      </c>
      <c r="L317" s="104">
        <f t="shared" si="54"/>
        <v>660630</v>
      </c>
      <c r="M317" s="196">
        <f t="shared" si="43"/>
        <v>19.943044110518663</v>
      </c>
    </row>
    <row r="318" spans="1:13" ht="30" customHeight="1">
      <c r="A318" s="99"/>
      <c r="B318" s="218" t="s">
        <v>579</v>
      </c>
      <c r="C318" s="105"/>
      <c r="D318" s="102" t="s">
        <v>638</v>
      </c>
      <c r="E318" s="102" t="s">
        <v>589</v>
      </c>
      <c r="F318" s="102" t="s">
        <v>589</v>
      </c>
      <c r="G318" s="102" t="s">
        <v>929</v>
      </c>
      <c r="H318" s="102" t="s">
        <v>531</v>
      </c>
      <c r="I318" s="102" t="s">
        <v>531</v>
      </c>
      <c r="J318" s="104">
        <f t="shared" si="52"/>
        <v>825200</v>
      </c>
      <c r="K318" s="120">
        <f t="shared" si="53"/>
        <v>164570</v>
      </c>
      <c r="L318" s="120">
        <f t="shared" si="54"/>
        <v>660630</v>
      </c>
      <c r="M318" s="196">
        <f t="shared" si="43"/>
        <v>19.943044110518663</v>
      </c>
    </row>
    <row r="319" spans="1:13" ht="27.75" customHeight="1">
      <c r="A319" s="99"/>
      <c r="B319" s="128" t="s">
        <v>579</v>
      </c>
      <c r="C319" s="105"/>
      <c r="D319" s="99" t="s">
        <v>638</v>
      </c>
      <c r="E319" s="99" t="s">
        <v>589</v>
      </c>
      <c r="F319" s="99" t="s">
        <v>589</v>
      </c>
      <c r="G319" s="99" t="s">
        <v>929</v>
      </c>
      <c r="H319" s="99" t="s">
        <v>578</v>
      </c>
      <c r="I319" s="99" t="s">
        <v>531</v>
      </c>
      <c r="J319" s="98">
        <f t="shared" si="52"/>
        <v>825200</v>
      </c>
      <c r="K319" s="189">
        <f t="shared" si="53"/>
        <v>164570</v>
      </c>
      <c r="L319" s="189">
        <f t="shared" si="54"/>
        <v>660630</v>
      </c>
      <c r="M319" s="196">
        <f t="shared" si="43"/>
        <v>19.943044110518663</v>
      </c>
    </row>
    <row r="320" spans="1:13" ht="17.25" customHeight="1">
      <c r="A320" s="99"/>
      <c r="B320" s="128" t="s">
        <v>642</v>
      </c>
      <c r="C320" s="105"/>
      <c r="D320" s="99" t="s">
        <v>638</v>
      </c>
      <c r="E320" s="99" t="s">
        <v>589</v>
      </c>
      <c r="F320" s="99" t="s">
        <v>589</v>
      </c>
      <c r="G320" s="99" t="s">
        <v>929</v>
      </c>
      <c r="H320" s="99" t="s">
        <v>576</v>
      </c>
      <c r="I320" s="99" t="s">
        <v>531</v>
      </c>
      <c r="J320" s="98">
        <f t="shared" si="52"/>
        <v>825200</v>
      </c>
      <c r="K320" s="189">
        <f t="shared" si="53"/>
        <v>164570</v>
      </c>
      <c r="L320" s="189">
        <f t="shared" si="54"/>
        <v>660630</v>
      </c>
      <c r="M320" s="196">
        <f t="shared" si="43"/>
        <v>19.943044110518663</v>
      </c>
    </row>
    <row r="321" spans="1:13" ht="36.75" customHeight="1">
      <c r="A321" s="99"/>
      <c r="B321" s="129" t="s">
        <v>643</v>
      </c>
      <c r="C321" s="105"/>
      <c r="D321" s="99" t="s">
        <v>638</v>
      </c>
      <c r="E321" s="99" t="s">
        <v>589</v>
      </c>
      <c r="F321" s="99" t="s">
        <v>589</v>
      </c>
      <c r="G321" s="99" t="s">
        <v>929</v>
      </c>
      <c r="H321" s="99" t="s">
        <v>573</v>
      </c>
      <c r="I321" s="99" t="s">
        <v>531</v>
      </c>
      <c r="J321" s="98">
        <f t="shared" si="52"/>
        <v>825200</v>
      </c>
      <c r="K321" s="189">
        <f t="shared" si="53"/>
        <v>164570</v>
      </c>
      <c r="L321" s="189">
        <f t="shared" si="54"/>
        <v>660630</v>
      </c>
      <c r="M321" s="196">
        <f t="shared" si="43"/>
        <v>19.943044110518663</v>
      </c>
    </row>
    <row r="322" spans="1:13" ht="13.5" customHeight="1">
      <c r="A322" s="99"/>
      <c r="B322" s="101" t="s">
        <v>322</v>
      </c>
      <c r="C322" s="105"/>
      <c r="D322" s="99" t="s">
        <v>638</v>
      </c>
      <c r="E322" s="99" t="s">
        <v>589</v>
      </c>
      <c r="F322" s="99" t="s">
        <v>589</v>
      </c>
      <c r="G322" s="99" t="s">
        <v>929</v>
      </c>
      <c r="H322" s="99" t="s">
        <v>573</v>
      </c>
      <c r="I322" s="99" t="s">
        <v>549</v>
      </c>
      <c r="J322" s="98">
        <f t="shared" si="52"/>
        <v>825200</v>
      </c>
      <c r="K322" s="189">
        <f t="shared" si="53"/>
        <v>164570</v>
      </c>
      <c r="L322" s="189">
        <f t="shared" si="54"/>
        <v>660630</v>
      </c>
      <c r="M322" s="196">
        <f t="shared" si="43"/>
        <v>19.943044110518663</v>
      </c>
    </row>
    <row r="323" spans="1:13" ht="14.25" customHeight="1">
      <c r="A323" s="99"/>
      <c r="B323" s="108" t="s">
        <v>343</v>
      </c>
      <c r="C323" s="105"/>
      <c r="D323" s="99" t="s">
        <v>638</v>
      </c>
      <c r="E323" s="99" t="s">
        <v>589</v>
      </c>
      <c r="F323" s="99" t="s">
        <v>589</v>
      </c>
      <c r="G323" s="99" t="s">
        <v>929</v>
      </c>
      <c r="H323" s="99" t="s">
        <v>573</v>
      </c>
      <c r="I323" s="99" t="s">
        <v>575</v>
      </c>
      <c r="J323" s="98">
        <f>J324</f>
        <v>825200</v>
      </c>
      <c r="K323" s="189">
        <f>K324</f>
        <v>164570</v>
      </c>
      <c r="L323" s="189">
        <f>L324</f>
        <v>660630</v>
      </c>
      <c r="M323" s="196">
        <f t="shared" si="43"/>
        <v>19.943044110518663</v>
      </c>
    </row>
    <row r="324" spans="1:13" ht="24" customHeight="1">
      <c r="A324" s="99"/>
      <c r="B324" s="108" t="s">
        <v>645</v>
      </c>
      <c r="C324" s="105"/>
      <c r="D324" s="99" t="s">
        <v>638</v>
      </c>
      <c r="E324" s="99" t="s">
        <v>589</v>
      </c>
      <c r="F324" s="99" t="s">
        <v>589</v>
      </c>
      <c r="G324" s="99" t="s">
        <v>929</v>
      </c>
      <c r="H324" s="99" t="s">
        <v>573</v>
      </c>
      <c r="I324" s="99" t="s">
        <v>572</v>
      </c>
      <c r="J324" s="98">
        <v>825200</v>
      </c>
      <c r="K324" s="189">
        <v>164570</v>
      </c>
      <c r="L324" s="189">
        <f>J324-K324</f>
        <v>660630</v>
      </c>
      <c r="M324" s="196">
        <f t="shared" si="43"/>
        <v>19.943044110518663</v>
      </c>
    </row>
    <row r="325" spans="1:13" ht="12.75">
      <c r="A325" s="102"/>
      <c r="B325" s="106" t="s">
        <v>588</v>
      </c>
      <c r="C325" s="106"/>
      <c r="D325" s="102" t="s">
        <v>638</v>
      </c>
      <c r="E325" s="102" t="s">
        <v>587</v>
      </c>
      <c r="F325" s="102" t="s">
        <v>569</v>
      </c>
      <c r="G325" s="107" t="s">
        <v>553</v>
      </c>
      <c r="H325" s="102" t="s">
        <v>531</v>
      </c>
      <c r="I325" s="102" t="s">
        <v>531</v>
      </c>
      <c r="J325" s="104">
        <f>J326</f>
        <v>9794200</v>
      </c>
      <c r="K325" s="120">
        <f>K326</f>
        <v>2066100</v>
      </c>
      <c r="L325" s="120">
        <f>J325-K325</f>
        <v>7728100</v>
      </c>
      <c r="M325" s="196">
        <f aca="true" t="shared" si="55" ref="M325:M385">K325/J325*100</f>
        <v>21.095137938780095</v>
      </c>
    </row>
    <row r="326" spans="1:13" ht="12.75">
      <c r="A326" s="99"/>
      <c r="B326" s="106" t="s">
        <v>120</v>
      </c>
      <c r="C326" s="106"/>
      <c r="D326" s="102" t="s">
        <v>638</v>
      </c>
      <c r="E326" s="102" t="s">
        <v>587</v>
      </c>
      <c r="F326" s="102" t="s">
        <v>546</v>
      </c>
      <c r="G326" s="107" t="s">
        <v>553</v>
      </c>
      <c r="H326" s="102" t="s">
        <v>531</v>
      </c>
      <c r="I326" s="102" t="s">
        <v>531</v>
      </c>
      <c r="J326" s="104">
        <f>J327</f>
        <v>9794200</v>
      </c>
      <c r="K326" s="120">
        <f>K327</f>
        <v>2066100</v>
      </c>
      <c r="L326" s="120">
        <f>J326-K326</f>
        <v>7728100</v>
      </c>
      <c r="M326" s="196">
        <f t="shared" si="55"/>
        <v>21.095137938780095</v>
      </c>
    </row>
    <row r="327" spans="1:13" ht="48">
      <c r="A327" s="99"/>
      <c r="B327" s="106" t="s">
        <v>932</v>
      </c>
      <c r="C327" s="106"/>
      <c r="D327" s="102" t="s">
        <v>638</v>
      </c>
      <c r="E327" s="102" t="s">
        <v>587</v>
      </c>
      <c r="F327" s="102" t="s">
        <v>546</v>
      </c>
      <c r="G327" s="102" t="s">
        <v>933</v>
      </c>
      <c r="H327" s="102" t="s">
        <v>531</v>
      </c>
      <c r="I327" s="102" t="s">
        <v>531</v>
      </c>
      <c r="J327" s="104">
        <f>J328+J345</f>
        <v>9794200</v>
      </c>
      <c r="K327" s="104">
        <f>K328+K345</f>
        <v>2066100</v>
      </c>
      <c r="L327" s="104">
        <f>L328+L345</f>
        <v>7728100</v>
      </c>
      <c r="M327" s="196">
        <f t="shared" si="55"/>
        <v>21.095137938780095</v>
      </c>
    </row>
    <row r="328" spans="1:13" ht="72">
      <c r="A328" s="99"/>
      <c r="B328" s="106" t="s">
        <v>935</v>
      </c>
      <c r="C328" s="106"/>
      <c r="D328" s="102" t="s">
        <v>638</v>
      </c>
      <c r="E328" s="102" t="s">
        <v>587</v>
      </c>
      <c r="F328" s="102" t="s">
        <v>546</v>
      </c>
      <c r="G328" s="102" t="s">
        <v>934</v>
      </c>
      <c r="H328" s="102" t="s">
        <v>531</v>
      </c>
      <c r="I328" s="102" t="s">
        <v>531</v>
      </c>
      <c r="J328" s="104">
        <f>J329+J337</f>
        <v>7662900</v>
      </c>
      <c r="K328" s="104">
        <f>K329+K337</f>
        <v>1590300</v>
      </c>
      <c r="L328" s="104">
        <f>L329+L337</f>
        <v>6072600</v>
      </c>
      <c r="M328" s="196">
        <f t="shared" si="55"/>
        <v>20.753239635125084</v>
      </c>
    </row>
    <row r="329" spans="1:13" ht="49.5" customHeight="1">
      <c r="A329" s="99"/>
      <c r="B329" s="208" t="s">
        <v>567</v>
      </c>
      <c r="C329" s="101"/>
      <c r="D329" s="102" t="s">
        <v>638</v>
      </c>
      <c r="E329" s="102" t="s">
        <v>587</v>
      </c>
      <c r="F329" s="102" t="s">
        <v>546</v>
      </c>
      <c r="G329" s="102" t="s">
        <v>936</v>
      </c>
      <c r="H329" s="102" t="s">
        <v>531</v>
      </c>
      <c r="I329" s="102" t="s">
        <v>531</v>
      </c>
      <c r="J329" s="104">
        <f>J330</f>
        <v>7162900</v>
      </c>
      <c r="K329" s="104">
        <f>K330</f>
        <v>1590300</v>
      </c>
      <c r="L329" s="104">
        <f>L330</f>
        <v>5572600</v>
      </c>
      <c r="M329" s="196">
        <f t="shared" si="55"/>
        <v>22.20190146449064</v>
      </c>
    </row>
    <row r="330" spans="1:13" ht="25.5" customHeight="1">
      <c r="A330" s="99"/>
      <c r="B330" s="105" t="s">
        <v>580</v>
      </c>
      <c r="C330" s="105"/>
      <c r="D330" s="102" t="s">
        <v>638</v>
      </c>
      <c r="E330" s="102" t="s">
        <v>587</v>
      </c>
      <c r="F330" s="102" t="s">
        <v>546</v>
      </c>
      <c r="G330" s="102" t="s">
        <v>937</v>
      </c>
      <c r="H330" s="102" t="s">
        <v>531</v>
      </c>
      <c r="I330" s="102" t="s">
        <v>531</v>
      </c>
      <c r="J330" s="104">
        <f aca="true" t="shared" si="56" ref="J330:L335">J331</f>
        <v>7162900</v>
      </c>
      <c r="K330" s="120">
        <f t="shared" si="56"/>
        <v>1590300</v>
      </c>
      <c r="L330" s="120">
        <f aca="true" t="shared" si="57" ref="L330:L353">J330-K330</f>
        <v>5572600</v>
      </c>
      <c r="M330" s="196">
        <f t="shared" si="55"/>
        <v>22.20190146449064</v>
      </c>
    </row>
    <row r="331" spans="1:13" ht="24">
      <c r="A331" s="99"/>
      <c r="B331" s="108" t="s">
        <v>579</v>
      </c>
      <c r="C331" s="108"/>
      <c r="D331" s="99" t="s">
        <v>638</v>
      </c>
      <c r="E331" s="99" t="s">
        <v>587</v>
      </c>
      <c r="F331" s="99" t="s">
        <v>546</v>
      </c>
      <c r="G331" s="99" t="s">
        <v>937</v>
      </c>
      <c r="H331" s="99" t="s">
        <v>578</v>
      </c>
      <c r="I331" s="99" t="s">
        <v>531</v>
      </c>
      <c r="J331" s="98">
        <f t="shared" si="56"/>
        <v>7162900</v>
      </c>
      <c r="K331" s="189">
        <f t="shared" si="56"/>
        <v>1590300</v>
      </c>
      <c r="L331" s="189">
        <f t="shared" si="57"/>
        <v>5572600</v>
      </c>
      <c r="M331" s="196">
        <f t="shared" si="55"/>
        <v>22.20190146449064</v>
      </c>
    </row>
    <row r="332" spans="1:13" ht="12.75">
      <c r="A332" s="99"/>
      <c r="B332" s="103" t="s">
        <v>577</v>
      </c>
      <c r="C332" s="103"/>
      <c r="D332" s="99" t="s">
        <v>638</v>
      </c>
      <c r="E332" s="99" t="s">
        <v>587</v>
      </c>
      <c r="F332" s="99" t="s">
        <v>546</v>
      </c>
      <c r="G332" s="99" t="s">
        <v>937</v>
      </c>
      <c r="H332" s="99" t="s">
        <v>576</v>
      </c>
      <c r="I332" s="99" t="s">
        <v>531</v>
      </c>
      <c r="J332" s="98">
        <f>J333</f>
        <v>7162900</v>
      </c>
      <c r="K332" s="98">
        <f t="shared" si="56"/>
        <v>1590300</v>
      </c>
      <c r="L332" s="98">
        <f t="shared" si="56"/>
        <v>5572600</v>
      </c>
      <c r="M332" s="196">
        <f t="shared" si="55"/>
        <v>22.20190146449064</v>
      </c>
    </row>
    <row r="333" spans="1:13" ht="48">
      <c r="A333" s="99"/>
      <c r="B333" s="132" t="s">
        <v>646</v>
      </c>
      <c r="C333" s="108"/>
      <c r="D333" s="99" t="s">
        <v>638</v>
      </c>
      <c r="E333" s="99" t="s">
        <v>587</v>
      </c>
      <c r="F333" s="99" t="s">
        <v>546</v>
      </c>
      <c r="G333" s="99" t="s">
        <v>937</v>
      </c>
      <c r="H333" s="99" t="s">
        <v>573</v>
      </c>
      <c r="I333" s="99" t="s">
        <v>531</v>
      </c>
      <c r="J333" s="98">
        <f t="shared" si="56"/>
        <v>7162900</v>
      </c>
      <c r="K333" s="189">
        <f t="shared" si="56"/>
        <v>1590300</v>
      </c>
      <c r="L333" s="189">
        <f t="shared" si="57"/>
        <v>5572600</v>
      </c>
      <c r="M333" s="196">
        <f t="shared" si="55"/>
        <v>22.20190146449064</v>
      </c>
    </row>
    <row r="334" spans="1:13" ht="12.75">
      <c r="A334" s="99"/>
      <c r="B334" s="101" t="s">
        <v>322</v>
      </c>
      <c r="C334" s="108"/>
      <c r="D334" s="99" t="s">
        <v>638</v>
      </c>
      <c r="E334" s="99" t="s">
        <v>587</v>
      </c>
      <c r="F334" s="99" t="s">
        <v>546</v>
      </c>
      <c r="G334" s="99" t="s">
        <v>937</v>
      </c>
      <c r="H334" s="99" t="s">
        <v>573</v>
      </c>
      <c r="I334" s="99" t="s">
        <v>549</v>
      </c>
      <c r="J334" s="98">
        <f t="shared" si="56"/>
        <v>7162900</v>
      </c>
      <c r="K334" s="189">
        <f t="shared" si="56"/>
        <v>1590300</v>
      </c>
      <c r="L334" s="189">
        <f t="shared" si="57"/>
        <v>5572600</v>
      </c>
      <c r="M334" s="196">
        <f t="shared" si="55"/>
        <v>22.20190146449064</v>
      </c>
    </row>
    <row r="335" spans="1:13" ht="12.75">
      <c r="A335" s="99"/>
      <c r="B335" s="108" t="s">
        <v>343</v>
      </c>
      <c r="C335" s="108"/>
      <c r="D335" s="99" t="s">
        <v>638</v>
      </c>
      <c r="E335" s="99" t="s">
        <v>587</v>
      </c>
      <c r="F335" s="99" t="s">
        <v>546</v>
      </c>
      <c r="G335" s="99" t="s">
        <v>937</v>
      </c>
      <c r="H335" s="99" t="s">
        <v>573</v>
      </c>
      <c r="I335" s="99" t="s">
        <v>575</v>
      </c>
      <c r="J335" s="98">
        <f t="shared" si="56"/>
        <v>7162900</v>
      </c>
      <c r="K335" s="189">
        <f t="shared" si="56"/>
        <v>1590300</v>
      </c>
      <c r="L335" s="189">
        <f t="shared" si="57"/>
        <v>5572600</v>
      </c>
      <c r="M335" s="196">
        <f t="shared" si="55"/>
        <v>22.20190146449064</v>
      </c>
    </row>
    <row r="336" spans="1:13" ht="24">
      <c r="A336" s="99"/>
      <c r="B336" s="108" t="s">
        <v>645</v>
      </c>
      <c r="C336" s="108"/>
      <c r="D336" s="99" t="s">
        <v>638</v>
      </c>
      <c r="E336" s="99" t="s">
        <v>587</v>
      </c>
      <c r="F336" s="99" t="s">
        <v>546</v>
      </c>
      <c r="G336" s="99" t="s">
        <v>937</v>
      </c>
      <c r="H336" s="99" t="s">
        <v>573</v>
      </c>
      <c r="I336" s="99" t="s">
        <v>572</v>
      </c>
      <c r="J336" s="98">
        <v>7162900</v>
      </c>
      <c r="K336" s="189">
        <v>1590300</v>
      </c>
      <c r="L336" s="189">
        <f t="shared" si="57"/>
        <v>5572600</v>
      </c>
      <c r="M336" s="196">
        <f t="shared" si="55"/>
        <v>22.20190146449064</v>
      </c>
    </row>
    <row r="337" spans="1:13" ht="12.75">
      <c r="A337" s="99"/>
      <c r="B337" s="114" t="s">
        <v>584</v>
      </c>
      <c r="C337" s="114"/>
      <c r="D337" s="102" t="s">
        <v>638</v>
      </c>
      <c r="E337" s="102" t="s">
        <v>587</v>
      </c>
      <c r="F337" s="102" t="s">
        <v>546</v>
      </c>
      <c r="G337" s="102" t="s">
        <v>941</v>
      </c>
      <c r="H337" s="102" t="s">
        <v>531</v>
      </c>
      <c r="I337" s="102" t="s">
        <v>531</v>
      </c>
      <c r="J337" s="104">
        <v>500000</v>
      </c>
      <c r="K337" s="120">
        <v>0</v>
      </c>
      <c r="L337" s="120">
        <f t="shared" si="57"/>
        <v>500000</v>
      </c>
      <c r="M337" s="196">
        <f t="shared" si="55"/>
        <v>0</v>
      </c>
    </row>
    <row r="338" spans="1:13" ht="24">
      <c r="A338" s="99"/>
      <c r="B338" s="114" t="s">
        <v>940</v>
      </c>
      <c r="C338" s="114"/>
      <c r="D338" s="102" t="s">
        <v>638</v>
      </c>
      <c r="E338" s="102" t="s">
        <v>587</v>
      </c>
      <c r="F338" s="102" t="s">
        <v>546</v>
      </c>
      <c r="G338" s="102" t="s">
        <v>938</v>
      </c>
      <c r="H338" s="102" t="s">
        <v>531</v>
      </c>
      <c r="I338" s="102" t="s">
        <v>531</v>
      </c>
      <c r="J338" s="104">
        <v>500000</v>
      </c>
      <c r="K338" s="120">
        <v>0</v>
      </c>
      <c r="L338" s="120">
        <f aca="true" t="shared" si="58" ref="L338:L344">J338-K338</f>
        <v>500000</v>
      </c>
      <c r="M338" s="196">
        <f t="shared" si="55"/>
        <v>0</v>
      </c>
    </row>
    <row r="339" spans="1:13" ht="24">
      <c r="A339" s="99"/>
      <c r="B339" s="130" t="s">
        <v>601</v>
      </c>
      <c r="C339" s="108"/>
      <c r="D339" s="99" t="s">
        <v>638</v>
      </c>
      <c r="E339" s="99" t="s">
        <v>587</v>
      </c>
      <c r="F339" s="99" t="s">
        <v>546</v>
      </c>
      <c r="G339" s="99" t="s">
        <v>938</v>
      </c>
      <c r="H339" s="99" t="s">
        <v>549</v>
      </c>
      <c r="I339" s="99" t="s">
        <v>531</v>
      </c>
      <c r="J339" s="98">
        <v>500000</v>
      </c>
      <c r="K339" s="189">
        <v>0</v>
      </c>
      <c r="L339" s="189">
        <f t="shared" si="58"/>
        <v>500000</v>
      </c>
      <c r="M339" s="196">
        <f t="shared" si="55"/>
        <v>0</v>
      </c>
    </row>
    <row r="340" spans="1:13" ht="24">
      <c r="A340" s="99"/>
      <c r="B340" s="130" t="s">
        <v>541</v>
      </c>
      <c r="C340" s="108"/>
      <c r="D340" s="99" t="s">
        <v>638</v>
      </c>
      <c r="E340" s="99" t="s">
        <v>587</v>
      </c>
      <c r="F340" s="99" t="s">
        <v>546</v>
      </c>
      <c r="G340" s="99" t="s">
        <v>938</v>
      </c>
      <c r="H340" s="99" t="s">
        <v>575</v>
      </c>
      <c r="I340" s="99" t="s">
        <v>531</v>
      </c>
      <c r="J340" s="98">
        <v>500000</v>
      </c>
      <c r="K340" s="189">
        <v>0</v>
      </c>
      <c r="L340" s="189">
        <f t="shared" si="58"/>
        <v>500000</v>
      </c>
      <c r="M340" s="196">
        <f t="shared" si="55"/>
        <v>0</v>
      </c>
    </row>
    <row r="341" spans="1:13" ht="24">
      <c r="A341" s="99"/>
      <c r="B341" s="217" t="s">
        <v>939</v>
      </c>
      <c r="C341" s="108"/>
      <c r="D341" s="99" t="s">
        <v>638</v>
      </c>
      <c r="E341" s="99" t="s">
        <v>587</v>
      </c>
      <c r="F341" s="99" t="s">
        <v>546</v>
      </c>
      <c r="G341" s="99" t="s">
        <v>938</v>
      </c>
      <c r="H341" s="99" t="s">
        <v>641</v>
      </c>
      <c r="I341" s="99" t="s">
        <v>531</v>
      </c>
      <c r="J341" s="98">
        <v>500000</v>
      </c>
      <c r="K341" s="189">
        <v>0</v>
      </c>
      <c r="L341" s="189">
        <f t="shared" si="58"/>
        <v>500000</v>
      </c>
      <c r="M341" s="196">
        <f t="shared" si="55"/>
        <v>0</v>
      </c>
    </row>
    <row r="342" spans="1:13" ht="12.75">
      <c r="A342" s="99"/>
      <c r="B342" s="101" t="s">
        <v>322</v>
      </c>
      <c r="C342" s="108"/>
      <c r="D342" s="99" t="s">
        <v>638</v>
      </c>
      <c r="E342" s="99" t="s">
        <v>587</v>
      </c>
      <c r="F342" s="99" t="s">
        <v>546</v>
      </c>
      <c r="G342" s="99" t="s">
        <v>938</v>
      </c>
      <c r="H342" s="99" t="s">
        <v>641</v>
      </c>
      <c r="I342" s="99" t="s">
        <v>549</v>
      </c>
      <c r="J342" s="98">
        <v>500000</v>
      </c>
      <c r="K342" s="189">
        <v>0</v>
      </c>
      <c r="L342" s="189">
        <f t="shared" si="58"/>
        <v>500000</v>
      </c>
      <c r="M342" s="196">
        <f t="shared" si="55"/>
        <v>0</v>
      </c>
    </row>
    <row r="343" spans="1:13" ht="12.75">
      <c r="A343" s="99"/>
      <c r="B343" s="101" t="s">
        <v>326</v>
      </c>
      <c r="C343" s="108"/>
      <c r="D343" s="99" t="s">
        <v>638</v>
      </c>
      <c r="E343" s="99" t="s">
        <v>587</v>
      </c>
      <c r="F343" s="99" t="s">
        <v>546</v>
      </c>
      <c r="G343" s="99" t="s">
        <v>938</v>
      </c>
      <c r="H343" s="99" t="s">
        <v>641</v>
      </c>
      <c r="I343" s="99" t="s">
        <v>599</v>
      </c>
      <c r="J343" s="98">
        <v>500000</v>
      </c>
      <c r="K343" s="189">
        <v>0</v>
      </c>
      <c r="L343" s="189">
        <f t="shared" si="58"/>
        <v>500000</v>
      </c>
      <c r="M343" s="196">
        <f t="shared" si="55"/>
        <v>0</v>
      </c>
    </row>
    <row r="344" spans="1:13" ht="12.75">
      <c r="A344" s="99"/>
      <c r="B344" s="101" t="s">
        <v>597</v>
      </c>
      <c r="C344" s="108"/>
      <c r="D344" s="99" t="s">
        <v>638</v>
      </c>
      <c r="E344" s="99" t="s">
        <v>587</v>
      </c>
      <c r="F344" s="99" t="s">
        <v>546</v>
      </c>
      <c r="G344" s="99" t="s">
        <v>938</v>
      </c>
      <c r="H344" s="99" t="s">
        <v>641</v>
      </c>
      <c r="I344" s="99" t="s">
        <v>596</v>
      </c>
      <c r="J344" s="98">
        <v>500000</v>
      </c>
      <c r="K344" s="189">
        <v>0</v>
      </c>
      <c r="L344" s="189">
        <f t="shared" si="58"/>
        <v>500000</v>
      </c>
      <c r="M344" s="196">
        <f t="shared" si="55"/>
        <v>0</v>
      </c>
    </row>
    <row r="345" spans="1:13" ht="72">
      <c r="A345" s="99"/>
      <c r="B345" s="131" t="s">
        <v>943</v>
      </c>
      <c r="C345" s="113"/>
      <c r="D345" s="102" t="s">
        <v>638</v>
      </c>
      <c r="E345" s="102" t="s">
        <v>587</v>
      </c>
      <c r="F345" s="102" t="s">
        <v>546</v>
      </c>
      <c r="G345" s="102" t="s">
        <v>944</v>
      </c>
      <c r="H345" s="102" t="s">
        <v>531</v>
      </c>
      <c r="I345" s="102" t="s">
        <v>531</v>
      </c>
      <c r="J345" s="104">
        <f aca="true" t="shared" si="59" ref="J345:K352">J346</f>
        <v>2131300</v>
      </c>
      <c r="K345" s="120">
        <f t="shared" si="59"/>
        <v>475800</v>
      </c>
      <c r="L345" s="120">
        <f t="shared" si="57"/>
        <v>1655500</v>
      </c>
      <c r="M345" s="196">
        <f t="shared" si="55"/>
        <v>22.32440294655844</v>
      </c>
    </row>
    <row r="346" spans="1:13" ht="48">
      <c r="A346" s="99"/>
      <c r="B346" s="105" t="s">
        <v>567</v>
      </c>
      <c r="C346" s="105"/>
      <c r="D346" s="102" t="s">
        <v>638</v>
      </c>
      <c r="E346" s="102" t="s">
        <v>587</v>
      </c>
      <c r="F346" s="102" t="s">
        <v>546</v>
      </c>
      <c r="G346" s="102" t="s">
        <v>945</v>
      </c>
      <c r="H346" s="102" t="s">
        <v>531</v>
      </c>
      <c r="I346" s="102" t="s">
        <v>531</v>
      </c>
      <c r="J346" s="104">
        <f t="shared" si="59"/>
        <v>2131300</v>
      </c>
      <c r="K346" s="120">
        <f t="shared" si="59"/>
        <v>475800</v>
      </c>
      <c r="L346" s="120">
        <f t="shared" si="57"/>
        <v>1655500</v>
      </c>
      <c r="M346" s="196">
        <f t="shared" si="55"/>
        <v>22.32440294655844</v>
      </c>
    </row>
    <row r="347" spans="1:13" ht="24.75" customHeight="1">
      <c r="A347" s="99"/>
      <c r="B347" s="105" t="s">
        <v>580</v>
      </c>
      <c r="C347" s="105"/>
      <c r="D347" s="102" t="s">
        <v>638</v>
      </c>
      <c r="E347" s="102" t="s">
        <v>587</v>
      </c>
      <c r="F347" s="102" t="s">
        <v>546</v>
      </c>
      <c r="G347" s="102" t="s">
        <v>942</v>
      </c>
      <c r="H347" s="102" t="s">
        <v>531</v>
      </c>
      <c r="I347" s="102" t="s">
        <v>531</v>
      </c>
      <c r="J347" s="104">
        <f t="shared" si="59"/>
        <v>2131300</v>
      </c>
      <c r="K347" s="120">
        <f t="shared" si="59"/>
        <v>475800</v>
      </c>
      <c r="L347" s="120">
        <f t="shared" si="57"/>
        <v>1655500</v>
      </c>
      <c r="M347" s="196">
        <f t="shared" si="55"/>
        <v>22.32440294655844</v>
      </c>
    </row>
    <row r="348" spans="1:13" ht="24">
      <c r="A348" s="99"/>
      <c r="B348" s="108" t="s">
        <v>579</v>
      </c>
      <c r="C348" s="108"/>
      <c r="D348" s="99" t="s">
        <v>638</v>
      </c>
      <c r="E348" s="99" t="s">
        <v>587</v>
      </c>
      <c r="F348" s="99" t="s">
        <v>546</v>
      </c>
      <c r="G348" s="99" t="s">
        <v>942</v>
      </c>
      <c r="H348" s="99" t="s">
        <v>578</v>
      </c>
      <c r="I348" s="99" t="s">
        <v>531</v>
      </c>
      <c r="J348" s="98">
        <f t="shared" si="59"/>
        <v>2131300</v>
      </c>
      <c r="K348" s="189">
        <f t="shared" si="59"/>
        <v>475800</v>
      </c>
      <c r="L348" s="189">
        <f t="shared" si="57"/>
        <v>1655500</v>
      </c>
      <c r="M348" s="196">
        <f t="shared" si="55"/>
        <v>22.32440294655844</v>
      </c>
    </row>
    <row r="349" spans="1:13" ht="12.75">
      <c r="A349" s="99"/>
      <c r="B349" s="103" t="s">
        <v>577</v>
      </c>
      <c r="C349" s="103"/>
      <c r="D349" s="99" t="s">
        <v>638</v>
      </c>
      <c r="E349" s="99" t="s">
        <v>587</v>
      </c>
      <c r="F349" s="99" t="s">
        <v>546</v>
      </c>
      <c r="G349" s="99" t="s">
        <v>942</v>
      </c>
      <c r="H349" s="99" t="s">
        <v>576</v>
      </c>
      <c r="I349" s="99" t="s">
        <v>531</v>
      </c>
      <c r="J349" s="98">
        <f t="shared" si="59"/>
        <v>2131300</v>
      </c>
      <c r="K349" s="189">
        <f t="shared" si="59"/>
        <v>475800</v>
      </c>
      <c r="L349" s="189">
        <f t="shared" si="57"/>
        <v>1655500</v>
      </c>
      <c r="M349" s="196">
        <f t="shared" si="55"/>
        <v>22.32440294655844</v>
      </c>
    </row>
    <row r="350" spans="1:13" ht="48">
      <c r="A350" s="99"/>
      <c r="B350" s="132" t="s">
        <v>646</v>
      </c>
      <c r="C350" s="108"/>
      <c r="D350" s="99" t="s">
        <v>638</v>
      </c>
      <c r="E350" s="99" t="s">
        <v>587</v>
      </c>
      <c r="F350" s="99" t="s">
        <v>546</v>
      </c>
      <c r="G350" s="99" t="s">
        <v>942</v>
      </c>
      <c r="H350" s="99" t="s">
        <v>573</v>
      </c>
      <c r="I350" s="99" t="s">
        <v>531</v>
      </c>
      <c r="J350" s="98">
        <f t="shared" si="59"/>
        <v>2131300</v>
      </c>
      <c r="K350" s="189">
        <f t="shared" si="59"/>
        <v>475800</v>
      </c>
      <c r="L350" s="189">
        <f t="shared" si="57"/>
        <v>1655500</v>
      </c>
      <c r="M350" s="196">
        <f t="shared" si="55"/>
        <v>22.32440294655844</v>
      </c>
    </row>
    <row r="351" spans="1:13" ht="12.75">
      <c r="A351" s="99"/>
      <c r="B351" s="101" t="s">
        <v>322</v>
      </c>
      <c r="C351" s="108"/>
      <c r="D351" s="99" t="s">
        <v>638</v>
      </c>
      <c r="E351" s="99" t="s">
        <v>587</v>
      </c>
      <c r="F351" s="99" t="s">
        <v>546</v>
      </c>
      <c r="G351" s="99" t="s">
        <v>942</v>
      </c>
      <c r="H351" s="99" t="s">
        <v>573</v>
      </c>
      <c r="I351" s="99" t="s">
        <v>549</v>
      </c>
      <c r="J351" s="98">
        <f t="shared" si="59"/>
        <v>2131300</v>
      </c>
      <c r="K351" s="189">
        <f t="shared" si="59"/>
        <v>475800</v>
      </c>
      <c r="L351" s="189">
        <f t="shared" si="57"/>
        <v>1655500</v>
      </c>
      <c r="M351" s="196">
        <f t="shared" si="55"/>
        <v>22.32440294655844</v>
      </c>
    </row>
    <row r="352" spans="1:13" ht="12.75">
      <c r="A352" s="99"/>
      <c r="B352" s="108" t="s">
        <v>343</v>
      </c>
      <c r="C352" s="108"/>
      <c r="D352" s="99" t="s">
        <v>638</v>
      </c>
      <c r="E352" s="99" t="s">
        <v>587</v>
      </c>
      <c r="F352" s="99" t="s">
        <v>546</v>
      </c>
      <c r="G352" s="99" t="s">
        <v>942</v>
      </c>
      <c r="H352" s="99" t="s">
        <v>573</v>
      </c>
      <c r="I352" s="99" t="s">
        <v>575</v>
      </c>
      <c r="J352" s="98">
        <f t="shared" si="59"/>
        <v>2131300</v>
      </c>
      <c r="K352" s="189">
        <f t="shared" si="59"/>
        <v>475800</v>
      </c>
      <c r="L352" s="189">
        <f t="shared" si="57"/>
        <v>1655500</v>
      </c>
      <c r="M352" s="196">
        <f t="shared" si="55"/>
        <v>22.32440294655844</v>
      </c>
    </row>
    <row r="353" spans="1:13" ht="24">
      <c r="A353" s="99"/>
      <c r="B353" s="108" t="s">
        <v>645</v>
      </c>
      <c r="C353" s="108"/>
      <c r="D353" s="99" t="s">
        <v>638</v>
      </c>
      <c r="E353" s="99" t="s">
        <v>587</v>
      </c>
      <c r="F353" s="99" t="s">
        <v>546</v>
      </c>
      <c r="G353" s="99" t="s">
        <v>942</v>
      </c>
      <c r="H353" s="99" t="s">
        <v>573</v>
      </c>
      <c r="I353" s="99" t="s">
        <v>572</v>
      </c>
      <c r="J353" s="98">
        <v>2131300</v>
      </c>
      <c r="K353" s="189">
        <v>475800</v>
      </c>
      <c r="L353" s="189">
        <f t="shared" si="57"/>
        <v>1655500</v>
      </c>
      <c r="M353" s="196">
        <f t="shared" si="55"/>
        <v>22.32440294655844</v>
      </c>
    </row>
    <row r="354" spans="1:13" ht="12.75">
      <c r="A354" s="99"/>
      <c r="B354" s="106" t="s">
        <v>143</v>
      </c>
      <c r="C354" s="106"/>
      <c r="D354" s="102" t="s">
        <v>638</v>
      </c>
      <c r="E354" s="102" t="s">
        <v>582</v>
      </c>
      <c r="F354" s="102" t="s">
        <v>569</v>
      </c>
      <c r="G354" s="107" t="s">
        <v>553</v>
      </c>
      <c r="H354" s="102" t="s">
        <v>531</v>
      </c>
      <c r="I354" s="102" t="s">
        <v>531</v>
      </c>
      <c r="J354" s="104">
        <f>J355+J365</f>
        <v>126400</v>
      </c>
      <c r="K354" s="104">
        <f>K355+K365</f>
        <v>26600</v>
      </c>
      <c r="L354" s="104">
        <f>L355+L365</f>
        <v>99800</v>
      </c>
      <c r="M354" s="196">
        <f t="shared" si="55"/>
        <v>21.044303797468356</v>
      </c>
    </row>
    <row r="355" spans="1:13" ht="12.75">
      <c r="A355" s="99"/>
      <c r="B355" s="106" t="s">
        <v>141</v>
      </c>
      <c r="C355" s="106"/>
      <c r="D355" s="102" t="s">
        <v>638</v>
      </c>
      <c r="E355" s="102" t="s">
        <v>582</v>
      </c>
      <c r="F355" s="102" t="s">
        <v>546</v>
      </c>
      <c r="G355" s="107" t="s">
        <v>553</v>
      </c>
      <c r="H355" s="102" t="s">
        <v>531</v>
      </c>
      <c r="I355" s="102" t="s">
        <v>531</v>
      </c>
      <c r="J355" s="104">
        <f>J356</f>
        <v>106400</v>
      </c>
      <c r="K355" s="104">
        <f>K356</f>
        <v>26600</v>
      </c>
      <c r="L355" s="104">
        <f>L356</f>
        <v>79800</v>
      </c>
      <c r="M355" s="196">
        <f t="shared" si="55"/>
        <v>25</v>
      </c>
    </row>
    <row r="356" spans="1:13" ht="27" customHeight="1">
      <c r="A356" s="99"/>
      <c r="B356" s="105" t="s">
        <v>906</v>
      </c>
      <c r="C356" s="105"/>
      <c r="D356" s="102" t="s">
        <v>638</v>
      </c>
      <c r="E356" s="102" t="s">
        <v>582</v>
      </c>
      <c r="F356" s="102" t="s">
        <v>546</v>
      </c>
      <c r="G356" s="102" t="s">
        <v>857</v>
      </c>
      <c r="H356" s="102" t="s">
        <v>531</v>
      </c>
      <c r="I356" s="102" t="s">
        <v>531</v>
      </c>
      <c r="J356" s="104">
        <f aca="true" t="shared" si="60" ref="J356:J363">J357</f>
        <v>106400</v>
      </c>
      <c r="K356" s="120">
        <f aca="true" t="shared" si="61" ref="K356:K363">K357</f>
        <v>26600</v>
      </c>
      <c r="L356" s="120">
        <f aca="true" t="shared" si="62" ref="L356:L386">J356-K356</f>
        <v>79800</v>
      </c>
      <c r="M356" s="196">
        <f t="shared" si="55"/>
        <v>25</v>
      </c>
    </row>
    <row r="357" spans="1:13" s="95" customFormat="1" ht="24">
      <c r="A357" s="102"/>
      <c r="B357" s="105" t="s">
        <v>552</v>
      </c>
      <c r="C357" s="105"/>
      <c r="D357" s="102" t="s">
        <v>638</v>
      </c>
      <c r="E357" s="102" t="s">
        <v>582</v>
      </c>
      <c r="F357" s="102" t="s">
        <v>546</v>
      </c>
      <c r="G357" s="102" t="s">
        <v>858</v>
      </c>
      <c r="H357" s="102" t="s">
        <v>531</v>
      </c>
      <c r="I357" s="102" t="s">
        <v>531</v>
      </c>
      <c r="J357" s="104">
        <f t="shared" si="60"/>
        <v>106400</v>
      </c>
      <c r="K357" s="120">
        <f t="shared" si="61"/>
        <v>26600</v>
      </c>
      <c r="L357" s="120">
        <f t="shared" si="62"/>
        <v>79800</v>
      </c>
      <c r="M357" s="196">
        <f t="shared" si="55"/>
        <v>25</v>
      </c>
    </row>
    <row r="358" spans="1:13" s="95" customFormat="1" ht="48" customHeight="1">
      <c r="A358" s="102"/>
      <c r="B358" s="106" t="s">
        <v>586</v>
      </c>
      <c r="C358" s="106"/>
      <c r="D358" s="102" t="s">
        <v>638</v>
      </c>
      <c r="E358" s="102" t="s">
        <v>582</v>
      </c>
      <c r="F358" s="102" t="s">
        <v>546</v>
      </c>
      <c r="G358" s="102" t="s">
        <v>867</v>
      </c>
      <c r="H358" s="102" t="s">
        <v>531</v>
      </c>
      <c r="I358" s="102" t="s">
        <v>531</v>
      </c>
      <c r="J358" s="104">
        <f t="shared" si="60"/>
        <v>106400</v>
      </c>
      <c r="K358" s="120">
        <f t="shared" si="61"/>
        <v>26600</v>
      </c>
      <c r="L358" s="120">
        <f t="shared" si="62"/>
        <v>79800</v>
      </c>
      <c r="M358" s="196">
        <f t="shared" si="55"/>
        <v>25</v>
      </c>
    </row>
    <row r="359" spans="1:13" s="95" customFormat="1" ht="24">
      <c r="A359" s="102"/>
      <c r="B359" s="105" t="s">
        <v>585</v>
      </c>
      <c r="C359" s="105"/>
      <c r="D359" s="102" t="s">
        <v>638</v>
      </c>
      <c r="E359" s="102" t="s">
        <v>582</v>
      </c>
      <c r="F359" s="102" t="s">
        <v>546</v>
      </c>
      <c r="G359" s="102" t="s">
        <v>946</v>
      </c>
      <c r="H359" s="102" t="s">
        <v>531</v>
      </c>
      <c r="I359" s="102" t="s">
        <v>531</v>
      </c>
      <c r="J359" s="104">
        <f t="shared" si="60"/>
        <v>106400</v>
      </c>
      <c r="K359" s="120">
        <f t="shared" si="61"/>
        <v>26600</v>
      </c>
      <c r="L359" s="120">
        <f t="shared" si="62"/>
        <v>79800</v>
      </c>
      <c r="M359" s="196">
        <f t="shared" si="55"/>
        <v>25</v>
      </c>
    </row>
    <row r="360" spans="1:13" s="95" customFormat="1" ht="12.75">
      <c r="A360" s="102"/>
      <c r="B360" s="101" t="s">
        <v>85</v>
      </c>
      <c r="C360" s="101"/>
      <c r="D360" s="99" t="s">
        <v>638</v>
      </c>
      <c r="E360" s="99" t="s">
        <v>582</v>
      </c>
      <c r="F360" s="99" t="s">
        <v>546</v>
      </c>
      <c r="G360" s="99" t="s">
        <v>946</v>
      </c>
      <c r="H360" s="99" t="s">
        <v>70</v>
      </c>
      <c r="I360" s="99" t="s">
        <v>531</v>
      </c>
      <c r="J360" s="98">
        <f t="shared" si="60"/>
        <v>106400</v>
      </c>
      <c r="K360" s="189">
        <f t="shared" si="61"/>
        <v>26600</v>
      </c>
      <c r="L360" s="189">
        <f t="shared" si="62"/>
        <v>79800</v>
      </c>
      <c r="M360" s="196">
        <f t="shared" si="55"/>
        <v>25</v>
      </c>
    </row>
    <row r="361" spans="1:13" ht="12.75">
      <c r="A361" s="99"/>
      <c r="B361" s="101" t="s">
        <v>458</v>
      </c>
      <c r="C361" s="101"/>
      <c r="D361" s="99" t="s">
        <v>638</v>
      </c>
      <c r="E361" s="99" t="s">
        <v>582</v>
      </c>
      <c r="F361" s="99" t="s">
        <v>546</v>
      </c>
      <c r="G361" s="99" t="s">
        <v>946</v>
      </c>
      <c r="H361" s="99" t="s">
        <v>544</v>
      </c>
      <c r="I361" s="99" t="s">
        <v>531</v>
      </c>
      <c r="J361" s="98">
        <f t="shared" si="60"/>
        <v>106400</v>
      </c>
      <c r="K361" s="189">
        <f t="shared" si="61"/>
        <v>26600</v>
      </c>
      <c r="L361" s="189">
        <f t="shared" si="62"/>
        <v>79800</v>
      </c>
      <c r="M361" s="196">
        <f t="shared" si="55"/>
        <v>25</v>
      </c>
    </row>
    <row r="362" spans="1:13" ht="12.75">
      <c r="A362" s="99"/>
      <c r="B362" s="101" t="s">
        <v>322</v>
      </c>
      <c r="C362" s="101"/>
      <c r="D362" s="99" t="s">
        <v>638</v>
      </c>
      <c r="E362" s="99" t="s">
        <v>582</v>
      </c>
      <c r="F362" s="99" t="s">
        <v>546</v>
      </c>
      <c r="G362" s="99" t="s">
        <v>946</v>
      </c>
      <c r="H362" s="99" t="s">
        <v>544</v>
      </c>
      <c r="I362" s="99" t="s">
        <v>549</v>
      </c>
      <c r="J362" s="98">
        <f t="shared" si="60"/>
        <v>106400</v>
      </c>
      <c r="K362" s="189">
        <f t="shared" si="61"/>
        <v>26600</v>
      </c>
      <c r="L362" s="189">
        <f t="shared" si="62"/>
        <v>79800</v>
      </c>
      <c r="M362" s="196">
        <f t="shared" si="55"/>
        <v>25</v>
      </c>
    </row>
    <row r="363" spans="1:13" ht="12.75">
      <c r="A363" s="99"/>
      <c r="B363" s="101" t="s">
        <v>513</v>
      </c>
      <c r="C363" s="101"/>
      <c r="D363" s="99" t="s">
        <v>638</v>
      </c>
      <c r="E363" s="99" t="s">
        <v>582</v>
      </c>
      <c r="F363" s="99" t="s">
        <v>546</v>
      </c>
      <c r="G363" s="99" t="s">
        <v>946</v>
      </c>
      <c r="H363" s="99" t="s">
        <v>544</v>
      </c>
      <c r="I363" s="99" t="s">
        <v>548</v>
      </c>
      <c r="J363" s="98">
        <f t="shared" si="60"/>
        <v>106400</v>
      </c>
      <c r="K363" s="189">
        <f t="shared" si="61"/>
        <v>26600</v>
      </c>
      <c r="L363" s="189">
        <f t="shared" si="62"/>
        <v>79800</v>
      </c>
      <c r="M363" s="196">
        <f t="shared" si="55"/>
        <v>25</v>
      </c>
    </row>
    <row r="364" spans="1:13" ht="24" customHeight="1">
      <c r="A364" s="99"/>
      <c r="B364" s="101" t="s">
        <v>547</v>
      </c>
      <c r="C364" s="101"/>
      <c r="D364" s="99" t="s">
        <v>638</v>
      </c>
      <c r="E364" s="99" t="s">
        <v>582</v>
      </c>
      <c r="F364" s="99" t="s">
        <v>546</v>
      </c>
      <c r="G364" s="99" t="s">
        <v>946</v>
      </c>
      <c r="H364" s="99" t="s">
        <v>544</v>
      </c>
      <c r="I364" s="99" t="s">
        <v>543</v>
      </c>
      <c r="J364" s="98">
        <v>106400</v>
      </c>
      <c r="K364" s="189">
        <v>26600</v>
      </c>
      <c r="L364" s="189">
        <f t="shared" si="62"/>
        <v>79800</v>
      </c>
      <c r="M364" s="196">
        <f t="shared" si="55"/>
        <v>25</v>
      </c>
    </row>
    <row r="365" spans="1:13" ht="14.25" customHeight="1">
      <c r="A365" s="99"/>
      <c r="B365" s="106" t="s">
        <v>457</v>
      </c>
      <c r="C365" s="101"/>
      <c r="D365" s="102" t="s">
        <v>638</v>
      </c>
      <c r="E365" s="102" t="s">
        <v>582</v>
      </c>
      <c r="F365" s="102" t="s">
        <v>545</v>
      </c>
      <c r="G365" s="102" t="s">
        <v>553</v>
      </c>
      <c r="H365" s="102" t="s">
        <v>531</v>
      </c>
      <c r="I365" s="102" t="s">
        <v>531</v>
      </c>
      <c r="J365" s="104">
        <f aca="true" t="shared" si="63" ref="J365:J373">J366</f>
        <v>20000</v>
      </c>
      <c r="K365" s="104">
        <f aca="true" t="shared" si="64" ref="K365:K373">K366</f>
        <v>0</v>
      </c>
      <c r="L365" s="104">
        <f aca="true" t="shared" si="65" ref="L365:L373">L366</f>
        <v>20000</v>
      </c>
      <c r="M365" s="196">
        <f t="shared" si="55"/>
        <v>0</v>
      </c>
    </row>
    <row r="366" spans="1:13" ht="27" customHeight="1">
      <c r="A366" s="99"/>
      <c r="B366" s="105" t="s">
        <v>906</v>
      </c>
      <c r="C366" s="101"/>
      <c r="D366" s="102" t="s">
        <v>638</v>
      </c>
      <c r="E366" s="102" t="s">
        <v>582</v>
      </c>
      <c r="F366" s="102" t="s">
        <v>545</v>
      </c>
      <c r="G366" s="102" t="s">
        <v>857</v>
      </c>
      <c r="H366" s="102" t="s">
        <v>531</v>
      </c>
      <c r="I366" s="102" t="s">
        <v>531</v>
      </c>
      <c r="J366" s="104">
        <f t="shared" si="63"/>
        <v>20000</v>
      </c>
      <c r="K366" s="104">
        <f t="shared" si="64"/>
        <v>0</v>
      </c>
      <c r="L366" s="104">
        <f t="shared" si="65"/>
        <v>20000</v>
      </c>
      <c r="M366" s="196">
        <f t="shared" si="55"/>
        <v>0</v>
      </c>
    </row>
    <row r="367" spans="1:13" ht="26.25" customHeight="1">
      <c r="A367" s="99"/>
      <c r="B367" s="105" t="s">
        <v>552</v>
      </c>
      <c r="C367" s="101"/>
      <c r="D367" s="102" t="s">
        <v>638</v>
      </c>
      <c r="E367" s="102" t="s">
        <v>582</v>
      </c>
      <c r="F367" s="102" t="s">
        <v>545</v>
      </c>
      <c r="G367" s="102" t="s">
        <v>858</v>
      </c>
      <c r="H367" s="102" t="s">
        <v>531</v>
      </c>
      <c r="I367" s="102" t="s">
        <v>531</v>
      </c>
      <c r="J367" s="104">
        <f t="shared" si="63"/>
        <v>20000</v>
      </c>
      <c r="K367" s="104">
        <f t="shared" si="64"/>
        <v>0</v>
      </c>
      <c r="L367" s="104">
        <f t="shared" si="65"/>
        <v>20000</v>
      </c>
      <c r="M367" s="196">
        <f t="shared" si="55"/>
        <v>0</v>
      </c>
    </row>
    <row r="368" spans="1:13" ht="27.75" customHeight="1">
      <c r="A368" s="99"/>
      <c r="B368" s="106" t="s">
        <v>571</v>
      </c>
      <c r="C368" s="101"/>
      <c r="D368" s="102" t="s">
        <v>638</v>
      </c>
      <c r="E368" s="102" t="s">
        <v>582</v>
      </c>
      <c r="F368" s="102" t="s">
        <v>545</v>
      </c>
      <c r="G368" s="102" t="s">
        <v>874</v>
      </c>
      <c r="H368" s="102" t="s">
        <v>531</v>
      </c>
      <c r="I368" s="102" t="s">
        <v>531</v>
      </c>
      <c r="J368" s="104">
        <f t="shared" si="63"/>
        <v>20000</v>
      </c>
      <c r="K368" s="104">
        <f t="shared" si="64"/>
        <v>0</v>
      </c>
      <c r="L368" s="104">
        <f t="shared" si="65"/>
        <v>20000</v>
      </c>
      <c r="M368" s="196">
        <f t="shared" si="55"/>
        <v>0</v>
      </c>
    </row>
    <row r="369" spans="1:13" ht="36.75" customHeight="1">
      <c r="A369" s="99"/>
      <c r="B369" s="106" t="s">
        <v>707</v>
      </c>
      <c r="C369" s="101"/>
      <c r="D369" s="102" t="s">
        <v>638</v>
      </c>
      <c r="E369" s="102" t="s">
        <v>582</v>
      </c>
      <c r="F369" s="102" t="s">
        <v>545</v>
      </c>
      <c r="G369" s="102" t="s">
        <v>947</v>
      </c>
      <c r="H369" s="102" t="s">
        <v>531</v>
      </c>
      <c r="I369" s="102" t="s">
        <v>531</v>
      </c>
      <c r="J369" s="104">
        <f t="shared" si="63"/>
        <v>20000</v>
      </c>
      <c r="K369" s="104">
        <f t="shared" si="64"/>
        <v>0</v>
      </c>
      <c r="L369" s="104">
        <f t="shared" si="65"/>
        <v>20000</v>
      </c>
      <c r="M369" s="196">
        <f t="shared" si="55"/>
        <v>0</v>
      </c>
    </row>
    <row r="370" spans="1:13" ht="14.25" customHeight="1">
      <c r="A370" s="99"/>
      <c r="B370" s="101" t="s">
        <v>709</v>
      </c>
      <c r="C370" s="101"/>
      <c r="D370" s="99" t="s">
        <v>638</v>
      </c>
      <c r="E370" s="99" t="s">
        <v>582</v>
      </c>
      <c r="F370" s="99" t="s">
        <v>545</v>
      </c>
      <c r="G370" s="99" t="s">
        <v>947</v>
      </c>
      <c r="H370" s="99" t="s">
        <v>583</v>
      </c>
      <c r="I370" s="99" t="s">
        <v>531</v>
      </c>
      <c r="J370" s="98">
        <f t="shared" si="63"/>
        <v>20000</v>
      </c>
      <c r="K370" s="98">
        <f t="shared" si="64"/>
        <v>0</v>
      </c>
      <c r="L370" s="98">
        <f t="shared" si="65"/>
        <v>20000</v>
      </c>
      <c r="M370" s="196">
        <f t="shared" si="55"/>
        <v>0</v>
      </c>
    </row>
    <row r="371" spans="1:13" ht="14.25" customHeight="1">
      <c r="A371" s="99"/>
      <c r="B371" s="101" t="s">
        <v>710</v>
      </c>
      <c r="C371" s="101"/>
      <c r="D371" s="99" t="s">
        <v>638</v>
      </c>
      <c r="E371" s="99" t="s">
        <v>582</v>
      </c>
      <c r="F371" s="99" t="s">
        <v>545</v>
      </c>
      <c r="G371" s="99" t="s">
        <v>947</v>
      </c>
      <c r="H371" s="99" t="s">
        <v>708</v>
      </c>
      <c r="I371" s="99" t="s">
        <v>531</v>
      </c>
      <c r="J371" s="98">
        <f t="shared" si="63"/>
        <v>20000</v>
      </c>
      <c r="K371" s="98">
        <f t="shared" si="64"/>
        <v>0</v>
      </c>
      <c r="L371" s="98">
        <f t="shared" si="65"/>
        <v>20000</v>
      </c>
      <c r="M371" s="196">
        <f t="shared" si="55"/>
        <v>0</v>
      </c>
    </row>
    <row r="372" spans="1:13" ht="14.25" customHeight="1">
      <c r="A372" s="99"/>
      <c r="B372" s="101" t="s">
        <v>322</v>
      </c>
      <c r="C372" s="101"/>
      <c r="D372" s="99" t="s">
        <v>638</v>
      </c>
      <c r="E372" s="99" t="s">
        <v>582</v>
      </c>
      <c r="F372" s="99" t="s">
        <v>545</v>
      </c>
      <c r="G372" s="99" t="s">
        <v>947</v>
      </c>
      <c r="H372" s="99" t="s">
        <v>708</v>
      </c>
      <c r="I372" s="99" t="s">
        <v>549</v>
      </c>
      <c r="J372" s="98">
        <f t="shared" si="63"/>
        <v>20000</v>
      </c>
      <c r="K372" s="98">
        <f t="shared" si="64"/>
        <v>0</v>
      </c>
      <c r="L372" s="98">
        <f t="shared" si="65"/>
        <v>20000</v>
      </c>
      <c r="M372" s="196">
        <f t="shared" si="55"/>
        <v>0</v>
      </c>
    </row>
    <row r="373" spans="1:13" ht="14.25" customHeight="1">
      <c r="A373" s="99"/>
      <c r="B373" s="101" t="s">
        <v>355</v>
      </c>
      <c r="C373" s="101"/>
      <c r="D373" s="99" t="s">
        <v>638</v>
      </c>
      <c r="E373" s="99" t="s">
        <v>582</v>
      </c>
      <c r="F373" s="99" t="s">
        <v>545</v>
      </c>
      <c r="G373" s="99" t="s">
        <v>947</v>
      </c>
      <c r="H373" s="99" t="s">
        <v>708</v>
      </c>
      <c r="I373" s="99" t="s">
        <v>711</v>
      </c>
      <c r="J373" s="98">
        <f t="shared" si="63"/>
        <v>20000</v>
      </c>
      <c r="K373" s="98">
        <f t="shared" si="64"/>
        <v>0</v>
      </c>
      <c r="L373" s="98">
        <f t="shared" si="65"/>
        <v>20000</v>
      </c>
      <c r="M373" s="196">
        <f t="shared" si="55"/>
        <v>0</v>
      </c>
    </row>
    <row r="374" spans="1:13" ht="14.25" customHeight="1">
      <c r="A374" s="99"/>
      <c r="B374" s="101" t="s">
        <v>713</v>
      </c>
      <c r="C374" s="101"/>
      <c r="D374" s="99" t="s">
        <v>638</v>
      </c>
      <c r="E374" s="99" t="s">
        <v>582</v>
      </c>
      <c r="F374" s="99" t="s">
        <v>545</v>
      </c>
      <c r="G374" s="99" t="s">
        <v>947</v>
      </c>
      <c r="H374" s="99" t="s">
        <v>708</v>
      </c>
      <c r="I374" s="99" t="s">
        <v>712</v>
      </c>
      <c r="J374" s="98">
        <v>20000</v>
      </c>
      <c r="K374" s="189">
        <v>0</v>
      </c>
      <c r="L374" s="189">
        <f>J374-K374</f>
        <v>20000</v>
      </c>
      <c r="M374" s="196">
        <f t="shared" si="55"/>
        <v>0</v>
      </c>
    </row>
    <row r="375" spans="1:13" ht="12.75">
      <c r="A375" s="99"/>
      <c r="B375" s="106" t="s">
        <v>114</v>
      </c>
      <c r="C375" s="106"/>
      <c r="D375" s="102" t="s">
        <v>638</v>
      </c>
      <c r="E375" s="102" t="s">
        <v>574</v>
      </c>
      <c r="F375" s="102" t="s">
        <v>569</v>
      </c>
      <c r="G375" s="107" t="s">
        <v>553</v>
      </c>
      <c r="H375" s="102" t="s">
        <v>531</v>
      </c>
      <c r="I375" s="102" t="s">
        <v>531</v>
      </c>
      <c r="J375" s="104">
        <f aca="true" t="shared" si="66" ref="J375:J385">J376</f>
        <v>882600</v>
      </c>
      <c r="K375" s="120">
        <f aca="true" t="shared" si="67" ref="K375:L385">K376</f>
        <v>105900</v>
      </c>
      <c r="L375" s="120">
        <f t="shared" si="62"/>
        <v>776700</v>
      </c>
      <c r="M375" s="196">
        <f t="shared" si="55"/>
        <v>11.998640380693406</v>
      </c>
    </row>
    <row r="376" spans="1:13" ht="12.75">
      <c r="A376" s="99"/>
      <c r="B376" s="106" t="s">
        <v>581</v>
      </c>
      <c r="C376" s="106"/>
      <c r="D376" s="102" t="s">
        <v>638</v>
      </c>
      <c r="E376" s="102" t="s">
        <v>574</v>
      </c>
      <c r="F376" s="102" t="s">
        <v>546</v>
      </c>
      <c r="G376" s="107" t="s">
        <v>553</v>
      </c>
      <c r="H376" s="102" t="s">
        <v>531</v>
      </c>
      <c r="I376" s="102" t="s">
        <v>531</v>
      </c>
      <c r="J376" s="104">
        <f>J377</f>
        <v>882600</v>
      </c>
      <c r="K376" s="104">
        <f t="shared" si="67"/>
        <v>105900</v>
      </c>
      <c r="L376" s="104">
        <f t="shared" si="67"/>
        <v>776700</v>
      </c>
      <c r="M376" s="196">
        <f t="shared" si="55"/>
        <v>11.998640380693406</v>
      </c>
    </row>
    <row r="377" spans="1:13" ht="48">
      <c r="A377" s="99"/>
      <c r="B377" s="106" t="s">
        <v>932</v>
      </c>
      <c r="C377" s="106"/>
      <c r="D377" s="102" t="s">
        <v>638</v>
      </c>
      <c r="E377" s="102" t="s">
        <v>574</v>
      </c>
      <c r="F377" s="102" t="s">
        <v>546</v>
      </c>
      <c r="G377" s="111" t="s">
        <v>933</v>
      </c>
      <c r="H377" s="102" t="s">
        <v>531</v>
      </c>
      <c r="I377" s="102" t="s">
        <v>531</v>
      </c>
      <c r="J377" s="104">
        <f t="shared" si="66"/>
        <v>882600</v>
      </c>
      <c r="K377" s="120">
        <f t="shared" si="67"/>
        <v>105900</v>
      </c>
      <c r="L377" s="120">
        <f>J377-K377</f>
        <v>776700</v>
      </c>
      <c r="M377" s="196">
        <f t="shared" si="55"/>
        <v>11.998640380693406</v>
      </c>
    </row>
    <row r="378" spans="1:13" ht="72">
      <c r="A378" s="99"/>
      <c r="B378" s="133" t="s">
        <v>951</v>
      </c>
      <c r="C378" s="112"/>
      <c r="D378" s="102" t="s">
        <v>638</v>
      </c>
      <c r="E378" s="102" t="s">
        <v>574</v>
      </c>
      <c r="F378" s="102" t="s">
        <v>546</v>
      </c>
      <c r="G378" s="111" t="s">
        <v>950</v>
      </c>
      <c r="H378" s="102" t="s">
        <v>531</v>
      </c>
      <c r="I378" s="102" t="s">
        <v>531</v>
      </c>
      <c r="J378" s="104">
        <f>J379+J387</f>
        <v>882600</v>
      </c>
      <c r="K378" s="104">
        <f>K379+K387</f>
        <v>105900</v>
      </c>
      <c r="L378" s="104">
        <f>L379+L387</f>
        <v>776700</v>
      </c>
      <c r="M378" s="196">
        <f t="shared" si="55"/>
        <v>11.998640380693406</v>
      </c>
    </row>
    <row r="379" spans="1:13" ht="48">
      <c r="A379" s="99"/>
      <c r="B379" s="105" t="s">
        <v>567</v>
      </c>
      <c r="C379" s="105"/>
      <c r="D379" s="102" t="s">
        <v>638</v>
      </c>
      <c r="E379" s="102" t="s">
        <v>574</v>
      </c>
      <c r="F379" s="102" t="s">
        <v>546</v>
      </c>
      <c r="G379" s="111" t="s">
        <v>949</v>
      </c>
      <c r="H379" s="102" t="s">
        <v>531</v>
      </c>
      <c r="I379" s="102" t="s">
        <v>531</v>
      </c>
      <c r="J379" s="104">
        <f t="shared" si="66"/>
        <v>382600</v>
      </c>
      <c r="K379" s="120">
        <f t="shared" si="67"/>
        <v>105900</v>
      </c>
      <c r="L379" s="120">
        <f t="shared" si="62"/>
        <v>276700</v>
      </c>
      <c r="M379" s="196">
        <f t="shared" si="55"/>
        <v>27.679038159958182</v>
      </c>
    </row>
    <row r="380" spans="1:13" s="95" customFormat="1" ht="25.5" customHeight="1">
      <c r="A380" s="102"/>
      <c r="B380" s="105" t="s">
        <v>580</v>
      </c>
      <c r="C380" s="105"/>
      <c r="D380" s="102" t="s">
        <v>638</v>
      </c>
      <c r="E380" s="102" t="s">
        <v>574</v>
      </c>
      <c r="F380" s="102" t="s">
        <v>546</v>
      </c>
      <c r="G380" s="111" t="s">
        <v>948</v>
      </c>
      <c r="H380" s="102" t="s">
        <v>531</v>
      </c>
      <c r="I380" s="102" t="s">
        <v>531</v>
      </c>
      <c r="J380" s="104">
        <f t="shared" si="66"/>
        <v>382600</v>
      </c>
      <c r="K380" s="120">
        <f t="shared" si="67"/>
        <v>105900</v>
      </c>
      <c r="L380" s="120">
        <f t="shared" si="62"/>
        <v>276700</v>
      </c>
      <c r="M380" s="196">
        <f t="shared" si="55"/>
        <v>27.679038159958182</v>
      </c>
    </row>
    <row r="381" spans="1:13" s="95" customFormat="1" ht="24">
      <c r="A381" s="102"/>
      <c r="B381" s="108" t="s">
        <v>579</v>
      </c>
      <c r="C381" s="108"/>
      <c r="D381" s="99" t="s">
        <v>638</v>
      </c>
      <c r="E381" s="99" t="s">
        <v>574</v>
      </c>
      <c r="F381" s="99" t="s">
        <v>546</v>
      </c>
      <c r="G381" s="110" t="s">
        <v>948</v>
      </c>
      <c r="H381" s="99" t="s">
        <v>578</v>
      </c>
      <c r="I381" s="99" t="s">
        <v>531</v>
      </c>
      <c r="J381" s="98">
        <f t="shared" si="66"/>
        <v>382600</v>
      </c>
      <c r="K381" s="189">
        <f t="shared" si="67"/>
        <v>105900</v>
      </c>
      <c r="L381" s="189">
        <f t="shared" si="62"/>
        <v>276700</v>
      </c>
      <c r="M381" s="196">
        <f t="shared" si="55"/>
        <v>27.679038159958182</v>
      </c>
    </row>
    <row r="382" spans="1:13" ht="12.75">
      <c r="A382" s="99"/>
      <c r="B382" s="103" t="s">
        <v>577</v>
      </c>
      <c r="C382" s="103"/>
      <c r="D382" s="99" t="s">
        <v>638</v>
      </c>
      <c r="E382" s="99" t="s">
        <v>574</v>
      </c>
      <c r="F382" s="99" t="s">
        <v>546</v>
      </c>
      <c r="G382" s="110" t="s">
        <v>948</v>
      </c>
      <c r="H382" s="99" t="s">
        <v>576</v>
      </c>
      <c r="I382" s="99" t="s">
        <v>531</v>
      </c>
      <c r="J382" s="98">
        <f t="shared" si="66"/>
        <v>382600</v>
      </c>
      <c r="K382" s="189">
        <f t="shared" si="67"/>
        <v>105900</v>
      </c>
      <c r="L382" s="189">
        <f t="shared" si="62"/>
        <v>276700</v>
      </c>
      <c r="M382" s="196">
        <f t="shared" si="55"/>
        <v>27.679038159958182</v>
      </c>
    </row>
    <row r="383" spans="1:13" ht="48">
      <c r="A383" s="99"/>
      <c r="B383" s="132" t="s">
        <v>646</v>
      </c>
      <c r="C383" s="108"/>
      <c r="D383" s="99" t="s">
        <v>638</v>
      </c>
      <c r="E383" s="99" t="s">
        <v>574</v>
      </c>
      <c r="F383" s="99" t="s">
        <v>546</v>
      </c>
      <c r="G383" s="110" t="s">
        <v>948</v>
      </c>
      <c r="H383" s="99" t="s">
        <v>573</v>
      </c>
      <c r="I383" s="99" t="s">
        <v>531</v>
      </c>
      <c r="J383" s="98">
        <f t="shared" si="66"/>
        <v>382600</v>
      </c>
      <c r="K383" s="189">
        <f t="shared" si="67"/>
        <v>105900</v>
      </c>
      <c r="L383" s="189">
        <f t="shared" si="62"/>
        <v>276700</v>
      </c>
      <c r="M383" s="196">
        <f t="shared" si="55"/>
        <v>27.679038159958182</v>
      </c>
    </row>
    <row r="384" spans="1:13" ht="12.75">
      <c r="A384" s="99"/>
      <c r="B384" s="101" t="s">
        <v>322</v>
      </c>
      <c r="C384" s="108"/>
      <c r="D384" s="99" t="s">
        <v>638</v>
      </c>
      <c r="E384" s="99" t="s">
        <v>574</v>
      </c>
      <c r="F384" s="99" t="s">
        <v>546</v>
      </c>
      <c r="G384" s="110" t="s">
        <v>948</v>
      </c>
      <c r="H384" s="99" t="s">
        <v>573</v>
      </c>
      <c r="I384" s="99" t="s">
        <v>549</v>
      </c>
      <c r="J384" s="98">
        <f t="shared" si="66"/>
        <v>382600</v>
      </c>
      <c r="K384" s="189">
        <f t="shared" si="67"/>
        <v>105900</v>
      </c>
      <c r="L384" s="189">
        <f t="shared" si="62"/>
        <v>276700</v>
      </c>
      <c r="M384" s="196">
        <f t="shared" si="55"/>
        <v>27.679038159958182</v>
      </c>
    </row>
    <row r="385" spans="1:13" ht="12.75">
      <c r="A385" s="99"/>
      <c r="B385" s="108" t="s">
        <v>343</v>
      </c>
      <c r="C385" s="108"/>
      <c r="D385" s="99" t="s">
        <v>638</v>
      </c>
      <c r="E385" s="99" t="s">
        <v>574</v>
      </c>
      <c r="F385" s="99" t="s">
        <v>546</v>
      </c>
      <c r="G385" s="110" t="s">
        <v>948</v>
      </c>
      <c r="H385" s="99" t="s">
        <v>573</v>
      </c>
      <c r="I385" s="99" t="s">
        <v>575</v>
      </c>
      <c r="J385" s="98">
        <f t="shared" si="66"/>
        <v>382600</v>
      </c>
      <c r="K385" s="189">
        <f t="shared" si="67"/>
        <v>105900</v>
      </c>
      <c r="L385" s="189">
        <f t="shared" si="62"/>
        <v>276700</v>
      </c>
      <c r="M385" s="196">
        <f t="shared" si="55"/>
        <v>27.679038159958182</v>
      </c>
    </row>
    <row r="386" spans="1:13" ht="24">
      <c r="A386" s="99"/>
      <c r="B386" s="108" t="s">
        <v>645</v>
      </c>
      <c r="C386" s="108"/>
      <c r="D386" s="99" t="s">
        <v>638</v>
      </c>
      <c r="E386" s="99" t="s">
        <v>574</v>
      </c>
      <c r="F386" s="99" t="s">
        <v>546</v>
      </c>
      <c r="G386" s="110" t="s">
        <v>948</v>
      </c>
      <c r="H386" s="99" t="s">
        <v>573</v>
      </c>
      <c r="I386" s="99" t="s">
        <v>572</v>
      </c>
      <c r="J386" s="98">
        <v>382600</v>
      </c>
      <c r="K386" s="189">
        <v>105900</v>
      </c>
      <c r="L386" s="189">
        <f t="shared" si="62"/>
        <v>276700</v>
      </c>
      <c r="M386" s="196">
        <f aca="true" t="shared" si="68" ref="M386:M439">K386/J386*100</f>
        <v>27.679038159958182</v>
      </c>
    </row>
    <row r="387" spans="1:13" ht="36">
      <c r="A387" s="102"/>
      <c r="B387" s="114" t="s">
        <v>953</v>
      </c>
      <c r="C387" s="114"/>
      <c r="D387" s="102" t="s">
        <v>638</v>
      </c>
      <c r="E387" s="102" t="s">
        <v>574</v>
      </c>
      <c r="F387" s="102" t="s">
        <v>546</v>
      </c>
      <c r="G387" s="111" t="s">
        <v>954</v>
      </c>
      <c r="H387" s="102" t="s">
        <v>531</v>
      </c>
      <c r="I387" s="102" t="s">
        <v>531</v>
      </c>
      <c r="J387" s="104">
        <f aca="true" t="shared" si="69" ref="J387:J393">J388</f>
        <v>500000</v>
      </c>
      <c r="K387" s="104">
        <f aca="true" t="shared" si="70" ref="K387:L389">K388</f>
        <v>0</v>
      </c>
      <c r="L387" s="104">
        <f t="shared" si="70"/>
        <v>500000</v>
      </c>
      <c r="M387" s="196">
        <f t="shared" si="68"/>
        <v>0</v>
      </c>
    </row>
    <row r="388" spans="1:13" ht="12.75">
      <c r="A388" s="99"/>
      <c r="B388" s="114" t="s">
        <v>969</v>
      </c>
      <c r="C388" s="108"/>
      <c r="D388" s="102" t="s">
        <v>638</v>
      </c>
      <c r="E388" s="102" t="s">
        <v>574</v>
      </c>
      <c r="F388" s="102" t="s">
        <v>546</v>
      </c>
      <c r="G388" s="111" t="s">
        <v>952</v>
      </c>
      <c r="H388" s="102" t="s">
        <v>531</v>
      </c>
      <c r="I388" s="102" t="s">
        <v>531</v>
      </c>
      <c r="J388" s="104">
        <f t="shared" si="69"/>
        <v>500000</v>
      </c>
      <c r="K388" s="104">
        <f t="shared" si="70"/>
        <v>0</v>
      </c>
      <c r="L388" s="104">
        <f t="shared" si="70"/>
        <v>500000</v>
      </c>
      <c r="M388" s="196">
        <f t="shared" si="68"/>
        <v>0</v>
      </c>
    </row>
    <row r="389" spans="1:13" ht="24">
      <c r="A389" s="99"/>
      <c r="B389" s="101" t="s">
        <v>601</v>
      </c>
      <c r="C389" s="108"/>
      <c r="D389" s="99" t="s">
        <v>638</v>
      </c>
      <c r="E389" s="99" t="s">
        <v>574</v>
      </c>
      <c r="F389" s="99" t="s">
        <v>546</v>
      </c>
      <c r="G389" s="110" t="s">
        <v>952</v>
      </c>
      <c r="H389" s="99" t="s">
        <v>549</v>
      </c>
      <c r="I389" s="99" t="s">
        <v>531</v>
      </c>
      <c r="J389" s="98">
        <f t="shared" si="69"/>
        <v>500000</v>
      </c>
      <c r="K389" s="98">
        <f t="shared" si="70"/>
        <v>0</v>
      </c>
      <c r="L389" s="98">
        <f t="shared" si="70"/>
        <v>500000</v>
      </c>
      <c r="M389" s="196">
        <f t="shared" si="68"/>
        <v>0</v>
      </c>
    </row>
    <row r="390" spans="1:13" ht="24">
      <c r="A390" s="99"/>
      <c r="B390" s="101" t="s">
        <v>541</v>
      </c>
      <c r="C390" s="108"/>
      <c r="D390" s="99" t="s">
        <v>638</v>
      </c>
      <c r="E390" s="99" t="s">
        <v>574</v>
      </c>
      <c r="F390" s="99" t="s">
        <v>546</v>
      </c>
      <c r="G390" s="110" t="s">
        <v>952</v>
      </c>
      <c r="H390" s="99" t="s">
        <v>575</v>
      </c>
      <c r="I390" s="99" t="s">
        <v>531</v>
      </c>
      <c r="J390" s="98">
        <f t="shared" si="69"/>
        <v>500000</v>
      </c>
      <c r="K390" s="98">
        <f aca="true" t="shared" si="71" ref="K390:L393">K391</f>
        <v>0</v>
      </c>
      <c r="L390" s="98">
        <f t="shared" si="71"/>
        <v>500000</v>
      </c>
      <c r="M390" s="196">
        <f t="shared" si="68"/>
        <v>0</v>
      </c>
    </row>
    <row r="391" spans="1:13" ht="24">
      <c r="A391" s="99"/>
      <c r="B391" s="101" t="s">
        <v>600</v>
      </c>
      <c r="C391" s="108"/>
      <c r="D391" s="99" t="s">
        <v>638</v>
      </c>
      <c r="E391" s="99" t="s">
        <v>574</v>
      </c>
      <c r="F391" s="99" t="s">
        <v>546</v>
      </c>
      <c r="G391" s="110" t="s">
        <v>952</v>
      </c>
      <c r="H391" s="99" t="s">
        <v>594</v>
      </c>
      <c r="I391" s="99" t="s">
        <v>531</v>
      </c>
      <c r="J391" s="98">
        <f t="shared" si="69"/>
        <v>500000</v>
      </c>
      <c r="K391" s="98">
        <f t="shared" si="71"/>
        <v>0</v>
      </c>
      <c r="L391" s="98">
        <f t="shared" si="71"/>
        <v>500000</v>
      </c>
      <c r="M391" s="196">
        <f t="shared" si="68"/>
        <v>0</v>
      </c>
    </row>
    <row r="392" spans="1:13" ht="12.75">
      <c r="A392" s="99"/>
      <c r="B392" s="101" t="s">
        <v>322</v>
      </c>
      <c r="C392" s="108"/>
      <c r="D392" s="99" t="s">
        <v>638</v>
      </c>
      <c r="E392" s="99" t="s">
        <v>574</v>
      </c>
      <c r="F392" s="99" t="s">
        <v>546</v>
      </c>
      <c r="G392" s="110" t="s">
        <v>952</v>
      </c>
      <c r="H392" s="99" t="s">
        <v>594</v>
      </c>
      <c r="I392" s="99" t="s">
        <v>549</v>
      </c>
      <c r="J392" s="98">
        <f t="shared" si="69"/>
        <v>500000</v>
      </c>
      <c r="K392" s="98">
        <f t="shared" si="71"/>
        <v>0</v>
      </c>
      <c r="L392" s="98">
        <f t="shared" si="71"/>
        <v>500000</v>
      </c>
      <c r="M392" s="196">
        <f t="shared" si="68"/>
        <v>0</v>
      </c>
    </row>
    <row r="393" spans="1:13" ht="12.75">
      <c r="A393" s="99"/>
      <c r="B393" s="101" t="s">
        <v>326</v>
      </c>
      <c r="C393" s="108"/>
      <c r="D393" s="99" t="s">
        <v>638</v>
      </c>
      <c r="E393" s="99" t="s">
        <v>574</v>
      </c>
      <c r="F393" s="99" t="s">
        <v>546</v>
      </c>
      <c r="G393" s="110" t="s">
        <v>952</v>
      </c>
      <c r="H393" s="99" t="s">
        <v>594</v>
      </c>
      <c r="I393" s="99" t="s">
        <v>599</v>
      </c>
      <c r="J393" s="98">
        <f t="shared" si="69"/>
        <v>500000</v>
      </c>
      <c r="K393" s="98">
        <f t="shared" si="71"/>
        <v>0</v>
      </c>
      <c r="L393" s="98">
        <f t="shared" si="71"/>
        <v>500000</v>
      </c>
      <c r="M393" s="196">
        <f t="shared" si="68"/>
        <v>0</v>
      </c>
    </row>
    <row r="394" spans="1:13" ht="12.75">
      <c r="A394" s="99"/>
      <c r="B394" s="204" t="s">
        <v>57</v>
      </c>
      <c r="C394" s="108"/>
      <c r="D394" s="99" t="s">
        <v>638</v>
      </c>
      <c r="E394" s="99" t="s">
        <v>574</v>
      </c>
      <c r="F394" s="99" t="s">
        <v>546</v>
      </c>
      <c r="G394" s="110" t="s">
        <v>952</v>
      </c>
      <c r="H394" s="99" t="s">
        <v>594</v>
      </c>
      <c r="I394" s="99" t="s">
        <v>595</v>
      </c>
      <c r="J394" s="98">
        <v>500000</v>
      </c>
      <c r="K394" s="189">
        <v>0</v>
      </c>
      <c r="L394" s="189">
        <f>J394-K394</f>
        <v>500000</v>
      </c>
      <c r="M394" s="196">
        <f t="shared" si="68"/>
        <v>0</v>
      </c>
    </row>
    <row r="395" spans="1:13" ht="24">
      <c r="A395" s="99"/>
      <c r="B395" s="221" t="s">
        <v>962</v>
      </c>
      <c r="C395" s="108"/>
      <c r="D395" s="102" t="s">
        <v>638</v>
      </c>
      <c r="E395" s="102" t="s">
        <v>570</v>
      </c>
      <c r="F395" s="102" t="s">
        <v>569</v>
      </c>
      <c r="G395" s="220" t="s">
        <v>553</v>
      </c>
      <c r="H395" s="102" t="s">
        <v>531</v>
      </c>
      <c r="I395" s="102" t="s">
        <v>531</v>
      </c>
      <c r="J395" s="104">
        <f aca="true" t="shared" si="72" ref="J395:J403">J396</f>
        <v>60000</v>
      </c>
      <c r="K395" s="104">
        <f aca="true" t="shared" si="73" ref="K395:K403">K396</f>
        <v>0</v>
      </c>
      <c r="L395" s="104">
        <f aca="true" t="shared" si="74" ref="L395:L403">L396</f>
        <v>60000</v>
      </c>
      <c r="M395" s="196">
        <f t="shared" si="68"/>
        <v>0</v>
      </c>
    </row>
    <row r="396" spans="1:13" ht="24">
      <c r="A396" s="99"/>
      <c r="B396" s="221" t="s">
        <v>963</v>
      </c>
      <c r="C396" s="108"/>
      <c r="D396" s="102" t="s">
        <v>638</v>
      </c>
      <c r="E396" s="102" t="s">
        <v>570</v>
      </c>
      <c r="F396" s="102" t="s">
        <v>546</v>
      </c>
      <c r="G396" s="220" t="s">
        <v>553</v>
      </c>
      <c r="H396" s="102" t="s">
        <v>531</v>
      </c>
      <c r="I396" s="102" t="s">
        <v>531</v>
      </c>
      <c r="J396" s="104">
        <f t="shared" si="72"/>
        <v>60000</v>
      </c>
      <c r="K396" s="104">
        <f t="shared" si="73"/>
        <v>0</v>
      </c>
      <c r="L396" s="104">
        <f t="shared" si="74"/>
        <v>60000</v>
      </c>
      <c r="M396" s="196">
        <f t="shared" si="68"/>
        <v>0</v>
      </c>
    </row>
    <row r="397" spans="1:13" ht="24">
      <c r="A397" s="99"/>
      <c r="B397" s="208" t="s">
        <v>906</v>
      </c>
      <c r="C397" s="108"/>
      <c r="D397" s="102" t="s">
        <v>638</v>
      </c>
      <c r="E397" s="102" t="s">
        <v>570</v>
      </c>
      <c r="F397" s="102" t="s">
        <v>546</v>
      </c>
      <c r="G397" s="220" t="s">
        <v>857</v>
      </c>
      <c r="H397" s="102" t="s">
        <v>531</v>
      </c>
      <c r="I397" s="102" t="s">
        <v>531</v>
      </c>
      <c r="J397" s="104">
        <f t="shared" si="72"/>
        <v>60000</v>
      </c>
      <c r="K397" s="104">
        <f t="shared" si="73"/>
        <v>0</v>
      </c>
      <c r="L397" s="104">
        <f t="shared" si="74"/>
        <v>60000</v>
      </c>
      <c r="M397" s="196">
        <f t="shared" si="68"/>
        <v>0</v>
      </c>
    </row>
    <row r="398" spans="1:13" ht="24">
      <c r="A398" s="99"/>
      <c r="B398" s="208" t="s">
        <v>552</v>
      </c>
      <c r="C398" s="114"/>
      <c r="D398" s="102" t="s">
        <v>638</v>
      </c>
      <c r="E398" s="102" t="s">
        <v>570</v>
      </c>
      <c r="F398" s="102" t="s">
        <v>546</v>
      </c>
      <c r="G398" s="220" t="s">
        <v>858</v>
      </c>
      <c r="H398" s="102" t="s">
        <v>531</v>
      </c>
      <c r="I398" s="102" t="s">
        <v>531</v>
      </c>
      <c r="J398" s="104">
        <f t="shared" si="72"/>
        <v>60000</v>
      </c>
      <c r="K398" s="104">
        <f t="shared" si="73"/>
        <v>0</v>
      </c>
      <c r="L398" s="104">
        <f t="shared" si="74"/>
        <v>60000</v>
      </c>
      <c r="M398" s="196">
        <f t="shared" si="68"/>
        <v>0</v>
      </c>
    </row>
    <row r="399" spans="1:13" ht="12.75">
      <c r="A399" s="99"/>
      <c r="B399" s="208" t="s">
        <v>127</v>
      </c>
      <c r="C399" s="114"/>
      <c r="D399" s="102" t="s">
        <v>638</v>
      </c>
      <c r="E399" s="102" t="s">
        <v>570</v>
      </c>
      <c r="F399" s="102" t="s">
        <v>546</v>
      </c>
      <c r="G399" s="220" t="s">
        <v>955</v>
      </c>
      <c r="H399" s="102" t="s">
        <v>531</v>
      </c>
      <c r="I399" s="102" t="s">
        <v>531</v>
      </c>
      <c r="J399" s="104">
        <f t="shared" si="72"/>
        <v>60000</v>
      </c>
      <c r="K399" s="104">
        <f t="shared" si="73"/>
        <v>0</v>
      </c>
      <c r="L399" s="104">
        <f t="shared" si="74"/>
        <v>60000</v>
      </c>
      <c r="M399" s="196">
        <f t="shared" si="68"/>
        <v>0</v>
      </c>
    </row>
    <row r="400" spans="1:13" ht="12.75">
      <c r="A400" s="99"/>
      <c r="B400" s="108" t="s">
        <v>960</v>
      </c>
      <c r="C400" s="108"/>
      <c r="D400" s="99" t="s">
        <v>638</v>
      </c>
      <c r="E400" s="99" t="s">
        <v>570</v>
      </c>
      <c r="F400" s="99" t="s">
        <v>546</v>
      </c>
      <c r="G400" s="219" t="s">
        <v>955</v>
      </c>
      <c r="H400" s="99" t="s">
        <v>72</v>
      </c>
      <c r="I400" s="99" t="s">
        <v>531</v>
      </c>
      <c r="J400" s="98">
        <f t="shared" si="72"/>
        <v>60000</v>
      </c>
      <c r="K400" s="98">
        <f t="shared" si="73"/>
        <v>0</v>
      </c>
      <c r="L400" s="98">
        <f t="shared" si="74"/>
        <v>60000</v>
      </c>
      <c r="M400" s="196">
        <f t="shared" si="68"/>
        <v>0</v>
      </c>
    </row>
    <row r="401" spans="1:13" ht="12.75">
      <c r="A401" s="99"/>
      <c r="B401" s="103" t="s">
        <v>958</v>
      </c>
      <c r="C401" s="108"/>
      <c r="D401" s="99" t="s">
        <v>638</v>
      </c>
      <c r="E401" s="99" t="s">
        <v>570</v>
      </c>
      <c r="F401" s="99" t="s">
        <v>546</v>
      </c>
      <c r="G401" s="219" t="s">
        <v>955</v>
      </c>
      <c r="H401" s="99" t="s">
        <v>956</v>
      </c>
      <c r="I401" s="99" t="s">
        <v>531</v>
      </c>
      <c r="J401" s="98">
        <f t="shared" si="72"/>
        <v>60000</v>
      </c>
      <c r="K401" s="98">
        <f t="shared" si="73"/>
        <v>0</v>
      </c>
      <c r="L401" s="98">
        <f t="shared" si="74"/>
        <v>60000</v>
      </c>
      <c r="M401" s="196">
        <f t="shared" si="68"/>
        <v>0</v>
      </c>
    </row>
    <row r="402" spans="1:13" ht="12.75">
      <c r="A402" s="99"/>
      <c r="B402" s="101" t="s">
        <v>322</v>
      </c>
      <c r="C402" s="108"/>
      <c r="D402" s="99" t="s">
        <v>638</v>
      </c>
      <c r="E402" s="99" t="s">
        <v>570</v>
      </c>
      <c r="F402" s="99" t="s">
        <v>546</v>
      </c>
      <c r="G402" s="219" t="s">
        <v>955</v>
      </c>
      <c r="H402" s="99" t="s">
        <v>956</v>
      </c>
      <c r="I402" s="99" t="s">
        <v>549</v>
      </c>
      <c r="J402" s="98">
        <f t="shared" si="72"/>
        <v>60000</v>
      </c>
      <c r="K402" s="98">
        <f t="shared" si="73"/>
        <v>0</v>
      </c>
      <c r="L402" s="98">
        <f t="shared" si="74"/>
        <v>60000</v>
      </c>
      <c r="M402" s="196">
        <f t="shared" si="68"/>
        <v>0</v>
      </c>
    </row>
    <row r="403" spans="1:13" ht="12.75">
      <c r="A403" s="99"/>
      <c r="B403" s="108" t="s">
        <v>960</v>
      </c>
      <c r="C403" s="108"/>
      <c r="D403" s="99" t="s">
        <v>638</v>
      </c>
      <c r="E403" s="99" t="s">
        <v>570</v>
      </c>
      <c r="F403" s="99" t="s">
        <v>546</v>
      </c>
      <c r="G403" s="219" t="s">
        <v>955</v>
      </c>
      <c r="H403" s="99" t="s">
        <v>956</v>
      </c>
      <c r="I403" s="99" t="s">
        <v>959</v>
      </c>
      <c r="J403" s="98">
        <f t="shared" si="72"/>
        <v>60000</v>
      </c>
      <c r="K403" s="98">
        <f t="shared" si="73"/>
        <v>0</v>
      </c>
      <c r="L403" s="98">
        <f t="shared" si="74"/>
        <v>60000</v>
      </c>
      <c r="M403" s="196">
        <f t="shared" si="68"/>
        <v>0</v>
      </c>
    </row>
    <row r="404" spans="1:13" ht="12.75">
      <c r="A404" s="99"/>
      <c r="B404" s="103" t="s">
        <v>961</v>
      </c>
      <c r="C404" s="108"/>
      <c r="D404" s="99" t="s">
        <v>638</v>
      </c>
      <c r="E404" s="99" t="s">
        <v>570</v>
      </c>
      <c r="F404" s="99" t="s">
        <v>546</v>
      </c>
      <c r="G404" s="219" t="s">
        <v>955</v>
      </c>
      <c r="H404" s="99" t="s">
        <v>956</v>
      </c>
      <c r="I404" s="99" t="s">
        <v>957</v>
      </c>
      <c r="J404" s="98">
        <v>60000</v>
      </c>
      <c r="K404" s="189">
        <v>0</v>
      </c>
      <c r="L404" s="189">
        <f>J404-K404</f>
        <v>60000</v>
      </c>
      <c r="M404" s="196">
        <f t="shared" si="68"/>
        <v>0</v>
      </c>
    </row>
    <row r="405" spans="1:13" ht="36" customHeight="1">
      <c r="A405" s="102" t="s">
        <v>50</v>
      </c>
      <c r="B405" s="106" t="s">
        <v>644</v>
      </c>
      <c r="C405" s="106"/>
      <c r="D405" s="102" t="s">
        <v>639</v>
      </c>
      <c r="E405" s="102" t="s">
        <v>569</v>
      </c>
      <c r="F405" s="102" t="s">
        <v>569</v>
      </c>
      <c r="G405" s="107" t="s">
        <v>553</v>
      </c>
      <c r="H405" s="102" t="s">
        <v>531</v>
      </c>
      <c r="I405" s="102" t="s">
        <v>531</v>
      </c>
      <c r="J405" s="104">
        <f>J406</f>
        <v>1006700</v>
      </c>
      <c r="K405" s="104">
        <f>K406</f>
        <v>97410.82999999999</v>
      </c>
      <c r="L405" s="104">
        <f>L406</f>
        <v>909289.17</v>
      </c>
      <c r="M405" s="196">
        <f t="shared" si="68"/>
        <v>9.676252110857256</v>
      </c>
    </row>
    <row r="406" spans="1:13" ht="15.75" customHeight="1">
      <c r="A406" s="102"/>
      <c r="B406" s="106" t="s">
        <v>51</v>
      </c>
      <c r="C406" s="106"/>
      <c r="D406" s="102" t="s">
        <v>639</v>
      </c>
      <c r="E406" s="102" t="s">
        <v>546</v>
      </c>
      <c r="F406" s="102" t="s">
        <v>569</v>
      </c>
      <c r="G406" s="107" t="s">
        <v>553</v>
      </c>
      <c r="H406" s="102" t="s">
        <v>531</v>
      </c>
      <c r="I406" s="102" t="s">
        <v>531</v>
      </c>
      <c r="J406" s="104">
        <f>J407+J419+J430</f>
        <v>1006700</v>
      </c>
      <c r="K406" s="104">
        <f>K407+K419+K430</f>
        <v>97410.82999999999</v>
      </c>
      <c r="L406" s="104">
        <f>L407+L419+L430</f>
        <v>909289.17</v>
      </c>
      <c r="M406" s="196">
        <f t="shared" si="68"/>
        <v>9.676252110857256</v>
      </c>
    </row>
    <row r="407" spans="1:13" ht="36">
      <c r="A407" s="99"/>
      <c r="B407" s="106" t="s">
        <v>568</v>
      </c>
      <c r="C407" s="106"/>
      <c r="D407" s="102" t="s">
        <v>639</v>
      </c>
      <c r="E407" s="102" t="s">
        <v>546</v>
      </c>
      <c r="F407" s="102" t="s">
        <v>556</v>
      </c>
      <c r="G407" s="107" t="s">
        <v>553</v>
      </c>
      <c r="H407" s="102" t="s">
        <v>531</v>
      </c>
      <c r="I407" s="102" t="s">
        <v>531</v>
      </c>
      <c r="J407" s="104">
        <f>J408</f>
        <v>984100</v>
      </c>
      <c r="K407" s="104">
        <f>K408</f>
        <v>97410.82999999999</v>
      </c>
      <c r="L407" s="104">
        <f>L408</f>
        <v>886689.17</v>
      </c>
      <c r="M407" s="196">
        <f t="shared" si="68"/>
        <v>9.8984686515598</v>
      </c>
    </row>
    <row r="408" spans="1:13" ht="27" customHeight="1">
      <c r="A408" s="99"/>
      <c r="B408" s="105" t="s">
        <v>906</v>
      </c>
      <c r="C408" s="105"/>
      <c r="D408" s="102" t="s">
        <v>639</v>
      </c>
      <c r="E408" s="102" t="s">
        <v>546</v>
      </c>
      <c r="F408" s="102" t="s">
        <v>556</v>
      </c>
      <c r="G408" s="102" t="s">
        <v>857</v>
      </c>
      <c r="H408" s="102" t="s">
        <v>531</v>
      </c>
      <c r="I408" s="102" t="s">
        <v>531</v>
      </c>
      <c r="J408" s="104">
        <f aca="true" t="shared" si="75" ref="J408:J415">J409</f>
        <v>984100</v>
      </c>
      <c r="K408" s="120">
        <f aca="true" t="shared" si="76" ref="K408:K415">K409</f>
        <v>97410.82999999999</v>
      </c>
      <c r="L408" s="120">
        <f aca="true" t="shared" si="77" ref="L408:L436">J408-K408</f>
        <v>886689.17</v>
      </c>
      <c r="M408" s="196">
        <f t="shared" si="68"/>
        <v>9.8984686515598</v>
      </c>
    </row>
    <row r="409" spans="1:13" ht="24">
      <c r="A409" s="99"/>
      <c r="B409" s="105" t="s">
        <v>552</v>
      </c>
      <c r="C409" s="105"/>
      <c r="D409" s="102" t="s">
        <v>639</v>
      </c>
      <c r="E409" s="102" t="s">
        <v>546</v>
      </c>
      <c r="F409" s="102" t="s">
        <v>556</v>
      </c>
      <c r="G409" s="102" t="s">
        <v>858</v>
      </c>
      <c r="H409" s="102" t="s">
        <v>531</v>
      </c>
      <c r="I409" s="102" t="s">
        <v>531</v>
      </c>
      <c r="J409" s="104">
        <f t="shared" si="75"/>
        <v>984100</v>
      </c>
      <c r="K409" s="120">
        <f t="shared" si="76"/>
        <v>97410.82999999999</v>
      </c>
      <c r="L409" s="120">
        <f t="shared" si="77"/>
        <v>886689.17</v>
      </c>
      <c r="M409" s="196">
        <f t="shared" si="68"/>
        <v>9.8984686515598</v>
      </c>
    </row>
    <row r="410" spans="1:13" ht="48">
      <c r="A410" s="99"/>
      <c r="B410" s="105" t="s">
        <v>567</v>
      </c>
      <c r="C410" s="105"/>
      <c r="D410" s="102" t="s">
        <v>639</v>
      </c>
      <c r="E410" s="102" t="s">
        <v>546</v>
      </c>
      <c r="F410" s="102" t="s">
        <v>556</v>
      </c>
      <c r="G410" s="102" t="s">
        <v>859</v>
      </c>
      <c r="H410" s="102" t="s">
        <v>531</v>
      </c>
      <c r="I410" s="102" t="s">
        <v>531</v>
      </c>
      <c r="J410" s="104">
        <f t="shared" si="75"/>
        <v>984100</v>
      </c>
      <c r="K410" s="120">
        <f t="shared" si="76"/>
        <v>97410.82999999999</v>
      </c>
      <c r="L410" s="120">
        <f t="shared" si="77"/>
        <v>886689.17</v>
      </c>
      <c r="M410" s="196">
        <f t="shared" si="68"/>
        <v>9.8984686515598</v>
      </c>
    </row>
    <row r="411" spans="1:13" ht="12.75">
      <c r="A411" s="99"/>
      <c r="B411" s="106" t="s">
        <v>104</v>
      </c>
      <c r="C411" s="106"/>
      <c r="D411" s="102" t="s">
        <v>639</v>
      </c>
      <c r="E411" s="102" t="s">
        <v>546</v>
      </c>
      <c r="F411" s="102" t="s">
        <v>556</v>
      </c>
      <c r="G411" s="102" t="s">
        <v>964</v>
      </c>
      <c r="H411" s="102" t="s">
        <v>531</v>
      </c>
      <c r="I411" s="102" t="s">
        <v>531</v>
      </c>
      <c r="J411" s="104">
        <f t="shared" si="75"/>
        <v>984100</v>
      </c>
      <c r="K411" s="120">
        <f t="shared" si="76"/>
        <v>97410.82999999999</v>
      </c>
      <c r="L411" s="120">
        <f t="shared" si="77"/>
        <v>886689.17</v>
      </c>
      <c r="M411" s="196">
        <f t="shared" si="68"/>
        <v>9.8984686515598</v>
      </c>
    </row>
    <row r="412" spans="1:13" ht="48">
      <c r="A412" s="99"/>
      <c r="B412" s="101" t="s">
        <v>566</v>
      </c>
      <c r="C412" s="101"/>
      <c r="D412" s="99" t="s">
        <v>639</v>
      </c>
      <c r="E412" s="99" t="s">
        <v>546</v>
      </c>
      <c r="F412" s="99" t="s">
        <v>556</v>
      </c>
      <c r="G412" s="99" t="s">
        <v>964</v>
      </c>
      <c r="H412" s="99" t="s">
        <v>565</v>
      </c>
      <c r="I412" s="99" t="s">
        <v>531</v>
      </c>
      <c r="J412" s="98">
        <f t="shared" si="75"/>
        <v>984100</v>
      </c>
      <c r="K412" s="189">
        <f t="shared" si="76"/>
        <v>97410.82999999999</v>
      </c>
      <c r="L412" s="189">
        <f t="shared" si="77"/>
        <v>886689.17</v>
      </c>
      <c r="M412" s="196">
        <f t="shared" si="68"/>
        <v>9.8984686515598</v>
      </c>
    </row>
    <row r="413" spans="1:13" ht="24">
      <c r="A413" s="99"/>
      <c r="B413" s="101" t="s">
        <v>564</v>
      </c>
      <c r="C413" s="101"/>
      <c r="D413" s="99" t="s">
        <v>639</v>
      </c>
      <c r="E413" s="99" t="s">
        <v>546</v>
      </c>
      <c r="F413" s="99" t="s">
        <v>556</v>
      </c>
      <c r="G413" s="99" t="s">
        <v>964</v>
      </c>
      <c r="H413" s="99" t="s">
        <v>563</v>
      </c>
      <c r="I413" s="99" t="s">
        <v>531</v>
      </c>
      <c r="J413" s="98">
        <f t="shared" si="75"/>
        <v>984100</v>
      </c>
      <c r="K413" s="98">
        <f t="shared" si="76"/>
        <v>97410.82999999999</v>
      </c>
      <c r="L413" s="189">
        <f t="shared" si="77"/>
        <v>886689.17</v>
      </c>
      <c r="M413" s="196">
        <f t="shared" si="68"/>
        <v>9.8984686515598</v>
      </c>
    </row>
    <row r="414" spans="1:13" ht="36">
      <c r="A414" s="99"/>
      <c r="B414" s="101" t="s">
        <v>562</v>
      </c>
      <c r="C414" s="101"/>
      <c r="D414" s="99" t="s">
        <v>639</v>
      </c>
      <c r="E414" s="99" t="s">
        <v>546</v>
      </c>
      <c r="F414" s="99" t="s">
        <v>556</v>
      </c>
      <c r="G414" s="99" t="s">
        <v>964</v>
      </c>
      <c r="H414" s="99" t="s">
        <v>559</v>
      </c>
      <c r="I414" s="99" t="s">
        <v>531</v>
      </c>
      <c r="J414" s="98">
        <f t="shared" si="75"/>
        <v>984100</v>
      </c>
      <c r="K414" s="189">
        <f t="shared" si="76"/>
        <v>97410.82999999999</v>
      </c>
      <c r="L414" s="189">
        <f t="shared" si="77"/>
        <v>886689.17</v>
      </c>
      <c r="M414" s="196">
        <f t="shared" si="68"/>
        <v>9.8984686515598</v>
      </c>
    </row>
    <row r="415" spans="1:13" ht="12.75">
      <c r="A415" s="99"/>
      <c r="B415" s="101" t="s">
        <v>322</v>
      </c>
      <c r="C415" s="101"/>
      <c r="D415" s="99" t="s">
        <v>639</v>
      </c>
      <c r="E415" s="99" t="s">
        <v>546</v>
      </c>
      <c r="F415" s="99" t="s">
        <v>556</v>
      </c>
      <c r="G415" s="99" t="s">
        <v>964</v>
      </c>
      <c r="H415" s="99" t="s">
        <v>559</v>
      </c>
      <c r="I415" s="99" t="s">
        <v>549</v>
      </c>
      <c r="J415" s="98">
        <f t="shared" si="75"/>
        <v>984100</v>
      </c>
      <c r="K415" s="189">
        <f t="shared" si="76"/>
        <v>97410.82999999999</v>
      </c>
      <c r="L415" s="189">
        <f t="shared" si="77"/>
        <v>886689.17</v>
      </c>
      <c r="M415" s="196">
        <f t="shared" si="68"/>
        <v>9.8984686515598</v>
      </c>
    </row>
    <row r="416" spans="1:13" ht="12.75">
      <c r="A416" s="99"/>
      <c r="B416" s="101" t="s">
        <v>324</v>
      </c>
      <c r="C416" s="101"/>
      <c r="D416" s="99" t="s">
        <v>639</v>
      </c>
      <c r="E416" s="99" t="s">
        <v>546</v>
      </c>
      <c r="F416" s="99" t="s">
        <v>556</v>
      </c>
      <c r="G416" s="99" t="s">
        <v>964</v>
      </c>
      <c r="H416" s="99" t="s">
        <v>559</v>
      </c>
      <c r="I416" s="99" t="s">
        <v>561</v>
      </c>
      <c r="J416" s="98">
        <f>SUM(J417:J418)</f>
        <v>984100</v>
      </c>
      <c r="K416" s="98">
        <f>SUM(K417:K418)</f>
        <v>97410.82999999999</v>
      </c>
      <c r="L416" s="98">
        <f>SUM(L417:L418)</f>
        <v>886689.17</v>
      </c>
      <c r="M416" s="196">
        <f t="shared" si="68"/>
        <v>9.8984686515598</v>
      </c>
    </row>
    <row r="417" spans="1:13" ht="12.75">
      <c r="A417" s="99"/>
      <c r="B417" s="101" t="s">
        <v>52</v>
      </c>
      <c r="C417" s="101"/>
      <c r="D417" s="99" t="s">
        <v>639</v>
      </c>
      <c r="E417" s="99" t="s">
        <v>546</v>
      </c>
      <c r="F417" s="99" t="s">
        <v>556</v>
      </c>
      <c r="G417" s="99" t="s">
        <v>964</v>
      </c>
      <c r="H417" s="99" t="s">
        <v>559</v>
      </c>
      <c r="I417" s="99" t="s">
        <v>560</v>
      </c>
      <c r="J417" s="98">
        <v>755800</v>
      </c>
      <c r="K417" s="189">
        <v>80305.98</v>
      </c>
      <c r="L417" s="189">
        <f t="shared" si="77"/>
        <v>675494.02</v>
      </c>
      <c r="M417" s="196">
        <f t="shared" si="68"/>
        <v>10.625295051600952</v>
      </c>
    </row>
    <row r="418" spans="1:13" ht="12.75">
      <c r="A418" s="99"/>
      <c r="B418" s="101" t="s">
        <v>53</v>
      </c>
      <c r="C418" s="101"/>
      <c r="D418" s="99" t="s">
        <v>639</v>
      </c>
      <c r="E418" s="99" t="s">
        <v>546</v>
      </c>
      <c r="F418" s="99" t="s">
        <v>556</v>
      </c>
      <c r="G418" s="99" t="s">
        <v>964</v>
      </c>
      <c r="H418" s="99" t="s">
        <v>559</v>
      </c>
      <c r="I418" s="99" t="s">
        <v>558</v>
      </c>
      <c r="J418" s="98">
        <v>228300</v>
      </c>
      <c r="K418" s="189">
        <v>17104.85</v>
      </c>
      <c r="L418" s="189">
        <f t="shared" si="77"/>
        <v>211195.15</v>
      </c>
      <c r="M418" s="196">
        <f t="shared" si="68"/>
        <v>7.49226894437144</v>
      </c>
    </row>
    <row r="419" spans="1:13" ht="48">
      <c r="A419" s="99"/>
      <c r="B419" s="106" t="s">
        <v>554</v>
      </c>
      <c r="C419" s="106"/>
      <c r="D419" s="102" t="s">
        <v>639</v>
      </c>
      <c r="E419" s="102" t="s">
        <v>546</v>
      </c>
      <c r="F419" s="102" t="s">
        <v>545</v>
      </c>
      <c r="G419" s="107" t="s">
        <v>553</v>
      </c>
      <c r="H419" s="102" t="s">
        <v>531</v>
      </c>
      <c r="I419" s="102" t="s">
        <v>531</v>
      </c>
      <c r="J419" s="104">
        <f>J420</f>
        <v>6000</v>
      </c>
      <c r="K419" s="104">
        <f>K420</f>
        <v>0</v>
      </c>
      <c r="L419" s="104">
        <f>L420</f>
        <v>6000</v>
      </c>
      <c r="M419" s="196">
        <f t="shared" si="68"/>
        <v>0</v>
      </c>
    </row>
    <row r="420" spans="1:13" ht="25.5" customHeight="1">
      <c r="A420" s="99"/>
      <c r="B420" s="105" t="s">
        <v>906</v>
      </c>
      <c r="C420" s="105"/>
      <c r="D420" s="102" t="s">
        <v>639</v>
      </c>
      <c r="E420" s="102" t="s">
        <v>546</v>
      </c>
      <c r="F420" s="102" t="s">
        <v>545</v>
      </c>
      <c r="G420" s="102" t="s">
        <v>857</v>
      </c>
      <c r="H420" s="102" t="s">
        <v>531</v>
      </c>
      <c r="I420" s="102" t="s">
        <v>531</v>
      </c>
      <c r="J420" s="104">
        <f aca="true" t="shared" si="78" ref="J420:L421">J421</f>
        <v>6000</v>
      </c>
      <c r="K420" s="120">
        <f t="shared" si="78"/>
        <v>0</v>
      </c>
      <c r="L420" s="120">
        <f t="shared" si="77"/>
        <v>6000</v>
      </c>
      <c r="M420" s="196">
        <f t="shared" si="68"/>
        <v>0</v>
      </c>
    </row>
    <row r="421" spans="1:13" ht="24">
      <c r="A421" s="99"/>
      <c r="B421" s="105" t="s">
        <v>552</v>
      </c>
      <c r="C421" s="105"/>
      <c r="D421" s="102" t="s">
        <v>639</v>
      </c>
      <c r="E421" s="102" t="s">
        <v>546</v>
      </c>
      <c r="F421" s="102" t="s">
        <v>545</v>
      </c>
      <c r="G421" s="102" t="s">
        <v>858</v>
      </c>
      <c r="H421" s="102" t="s">
        <v>531</v>
      </c>
      <c r="I421" s="102" t="s">
        <v>531</v>
      </c>
      <c r="J421" s="104">
        <f>J422</f>
        <v>6000</v>
      </c>
      <c r="K421" s="104">
        <f t="shared" si="78"/>
        <v>0</v>
      </c>
      <c r="L421" s="104">
        <f t="shared" si="78"/>
        <v>6000</v>
      </c>
      <c r="M421" s="196">
        <f t="shared" si="68"/>
        <v>0</v>
      </c>
    </row>
    <row r="422" spans="1:13" ht="48">
      <c r="A422" s="99"/>
      <c r="B422" s="127" t="s">
        <v>567</v>
      </c>
      <c r="C422" s="105"/>
      <c r="D422" s="102" t="s">
        <v>639</v>
      </c>
      <c r="E422" s="102" t="s">
        <v>546</v>
      </c>
      <c r="F422" s="102" t="s">
        <v>545</v>
      </c>
      <c r="G422" s="102" t="s">
        <v>859</v>
      </c>
      <c r="H422" s="102" t="s">
        <v>531</v>
      </c>
      <c r="I422" s="102" t="s">
        <v>531</v>
      </c>
      <c r="J422" s="104">
        <f aca="true" t="shared" si="79" ref="J422:L428">J423</f>
        <v>6000</v>
      </c>
      <c r="K422" s="120">
        <f t="shared" si="79"/>
        <v>0</v>
      </c>
      <c r="L422" s="120">
        <f t="shared" si="77"/>
        <v>6000</v>
      </c>
      <c r="M422" s="196">
        <f t="shared" si="68"/>
        <v>0</v>
      </c>
    </row>
    <row r="423" spans="1:13" ht="12.75">
      <c r="A423" s="99"/>
      <c r="B423" s="127" t="s">
        <v>94</v>
      </c>
      <c r="C423" s="105"/>
      <c r="D423" s="102" t="s">
        <v>639</v>
      </c>
      <c r="E423" s="102" t="s">
        <v>546</v>
      </c>
      <c r="F423" s="102" t="s">
        <v>545</v>
      </c>
      <c r="G423" s="102" t="s">
        <v>861</v>
      </c>
      <c r="H423" s="102" t="s">
        <v>531</v>
      </c>
      <c r="I423" s="102" t="s">
        <v>531</v>
      </c>
      <c r="J423" s="104">
        <f>J424</f>
        <v>6000</v>
      </c>
      <c r="K423" s="104">
        <f t="shared" si="79"/>
        <v>0</v>
      </c>
      <c r="L423" s="104">
        <f t="shared" si="79"/>
        <v>6000</v>
      </c>
      <c r="M423" s="196">
        <f t="shared" si="68"/>
        <v>0</v>
      </c>
    </row>
    <row r="424" spans="1:13" ht="24">
      <c r="A424" s="99"/>
      <c r="B424" s="130" t="s">
        <v>601</v>
      </c>
      <c r="C424" s="105"/>
      <c r="D424" s="99" t="s">
        <v>639</v>
      </c>
      <c r="E424" s="99" t="s">
        <v>546</v>
      </c>
      <c r="F424" s="99" t="s">
        <v>545</v>
      </c>
      <c r="G424" s="99" t="s">
        <v>861</v>
      </c>
      <c r="H424" s="99" t="s">
        <v>549</v>
      </c>
      <c r="I424" s="99" t="s">
        <v>531</v>
      </c>
      <c r="J424" s="98">
        <f t="shared" si="79"/>
        <v>6000</v>
      </c>
      <c r="K424" s="189">
        <f t="shared" si="79"/>
        <v>0</v>
      </c>
      <c r="L424" s="189">
        <f t="shared" si="77"/>
        <v>6000</v>
      </c>
      <c r="M424" s="196">
        <f t="shared" si="68"/>
        <v>0</v>
      </c>
    </row>
    <row r="425" spans="1:13" ht="24">
      <c r="A425" s="99"/>
      <c r="B425" s="130" t="s">
        <v>541</v>
      </c>
      <c r="C425" s="105"/>
      <c r="D425" s="99" t="s">
        <v>639</v>
      </c>
      <c r="E425" s="99" t="s">
        <v>546</v>
      </c>
      <c r="F425" s="99" t="s">
        <v>545</v>
      </c>
      <c r="G425" s="99" t="s">
        <v>861</v>
      </c>
      <c r="H425" s="99" t="s">
        <v>575</v>
      </c>
      <c r="I425" s="99" t="s">
        <v>531</v>
      </c>
      <c r="J425" s="98">
        <f t="shared" si="79"/>
        <v>6000</v>
      </c>
      <c r="K425" s="189">
        <f t="shared" si="79"/>
        <v>0</v>
      </c>
      <c r="L425" s="189">
        <f t="shared" si="77"/>
        <v>6000</v>
      </c>
      <c r="M425" s="196">
        <f t="shared" si="68"/>
        <v>0</v>
      </c>
    </row>
    <row r="426" spans="1:13" ht="24">
      <c r="A426" s="99"/>
      <c r="B426" s="81" t="s">
        <v>542</v>
      </c>
      <c r="C426" s="105"/>
      <c r="D426" s="99" t="s">
        <v>639</v>
      </c>
      <c r="E426" s="99" t="s">
        <v>546</v>
      </c>
      <c r="F426" s="99" t="s">
        <v>545</v>
      </c>
      <c r="G426" s="99" t="s">
        <v>861</v>
      </c>
      <c r="H426" s="99" t="s">
        <v>594</v>
      </c>
      <c r="I426" s="99" t="s">
        <v>531</v>
      </c>
      <c r="J426" s="98">
        <f t="shared" si="79"/>
        <v>6000</v>
      </c>
      <c r="K426" s="189">
        <f t="shared" si="79"/>
        <v>0</v>
      </c>
      <c r="L426" s="189">
        <f t="shared" si="77"/>
        <v>6000</v>
      </c>
      <c r="M426" s="196">
        <f t="shared" si="68"/>
        <v>0</v>
      </c>
    </row>
    <row r="427" spans="1:13" ht="12.75">
      <c r="A427" s="99"/>
      <c r="B427" s="101" t="s">
        <v>322</v>
      </c>
      <c r="C427" s="105"/>
      <c r="D427" s="99" t="s">
        <v>639</v>
      </c>
      <c r="E427" s="99" t="s">
        <v>546</v>
      </c>
      <c r="F427" s="99" t="s">
        <v>545</v>
      </c>
      <c r="G427" s="99" t="s">
        <v>861</v>
      </c>
      <c r="H427" s="99" t="s">
        <v>594</v>
      </c>
      <c r="I427" s="99" t="s">
        <v>549</v>
      </c>
      <c r="J427" s="98">
        <f t="shared" si="79"/>
        <v>6000</v>
      </c>
      <c r="K427" s="189">
        <f t="shared" si="79"/>
        <v>0</v>
      </c>
      <c r="L427" s="189">
        <f t="shared" si="77"/>
        <v>6000</v>
      </c>
      <c r="M427" s="196">
        <f t="shared" si="68"/>
        <v>0</v>
      </c>
    </row>
    <row r="428" spans="1:13" ht="12.75">
      <c r="A428" s="99"/>
      <c r="B428" s="101" t="s">
        <v>326</v>
      </c>
      <c r="C428" s="105"/>
      <c r="D428" s="99" t="s">
        <v>639</v>
      </c>
      <c r="E428" s="99" t="s">
        <v>546</v>
      </c>
      <c r="F428" s="99" t="s">
        <v>545</v>
      </c>
      <c r="G428" s="99" t="s">
        <v>861</v>
      </c>
      <c r="H428" s="99" t="s">
        <v>594</v>
      </c>
      <c r="I428" s="99" t="s">
        <v>599</v>
      </c>
      <c r="J428" s="98">
        <f t="shared" si="79"/>
        <v>6000</v>
      </c>
      <c r="K428" s="98">
        <f t="shared" si="79"/>
        <v>0</v>
      </c>
      <c r="L428" s="189">
        <f t="shared" si="77"/>
        <v>6000</v>
      </c>
      <c r="M428" s="196">
        <f t="shared" si="68"/>
        <v>0</v>
      </c>
    </row>
    <row r="429" spans="1:13" ht="12.75">
      <c r="A429" s="99"/>
      <c r="B429" s="101" t="s">
        <v>55</v>
      </c>
      <c r="C429" s="105"/>
      <c r="D429" s="99" t="s">
        <v>639</v>
      </c>
      <c r="E429" s="99" t="s">
        <v>546</v>
      </c>
      <c r="F429" s="99" t="s">
        <v>545</v>
      </c>
      <c r="G429" s="99" t="s">
        <v>861</v>
      </c>
      <c r="H429" s="99" t="s">
        <v>594</v>
      </c>
      <c r="I429" s="99" t="s">
        <v>630</v>
      </c>
      <c r="J429" s="98">
        <v>6000</v>
      </c>
      <c r="K429" s="189">
        <v>0</v>
      </c>
      <c r="L429" s="189">
        <f t="shared" si="77"/>
        <v>6000</v>
      </c>
      <c r="M429" s="196">
        <f t="shared" si="68"/>
        <v>0</v>
      </c>
    </row>
    <row r="430" spans="1:13" ht="36">
      <c r="A430" s="99"/>
      <c r="B430" s="222" t="s">
        <v>233</v>
      </c>
      <c r="C430" s="105"/>
      <c r="D430" s="102" t="s">
        <v>639</v>
      </c>
      <c r="E430" s="102" t="s">
        <v>546</v>
      </c>
      <c r="F430" s="102" t="s">
        <v>627</v>
      </c>
      <c r="G430" s="102" t="s">
        <v>553</v>
      </c>
      <c r="H430" s="102" t="s">
        <v>531</v>
      </c>
      <c r="I430" s="102" t="s">
        <v>531</v>
      </c>
      <c r="J430" s="104">
        <f aca="true" t="shared" si="80" ref="J430:K432">J431</f>
        <v>16600</v>
      </c>
      <c r="K430" s="120">
        <f t="shared" si="80"/>
        <v>0</v>
      </c>
      <c r="L430" s="120">
        <f>J430-K430</f>
        <v>16600</v>
      </c>
      <c r="M430" s="196">
        <f t="shared" si="68"/>
        <v>0</v>
      </c>
    </row>
    <row r="431" spans="1:13" ht="24">
      <c r="A431" s="99"/>
      <c r="B431" s="214" t="s">
        <v>906</v>
      </c>
      <c r="C431" s="105"/>
      <c r="D431" s="102" t="s">
        <v>639</v>
      </c>
      <c r="E431" s="102" t="s">
        <v>546</v>
      </c>
      <c r="F431" s="102" t="s">
        <v>627</v>
      </c>
      <c r="G431" s="102" t="s">
        <v>857</v>
      </c>
      <c r="H431" s="102" t="s">
        <v>531</v>
      </c>
      <c r="I431" s="102" t="s">
        <v>531</v>
      </c>
      <c r="J431" s="104">
        <f t="shared" si="80"/>
        <v>16600</v>
      </c>
      <c r="K431" s="120">
        <f t="shared" si="80"/>
        <v>0</v>
      </c>
      <c r="L431" s="120">
        <f>J431-K431</f>
        <v>16600</v>
      </c>
      <c r="M431" s="196">
        <f t="shared" si="68"/>
        <v>0</v>
      </c>
    </row>
    <row r="432" spans="1:13" ht="24">
      <c r="A432" s="99"/>
      <c r="B432" s="223" t="s">
        <v>552</v>
      </c>
      <c r="C432" s="105"/>
      <c r="D432" s="102" t="s">
        <v>639</v>
      </c>
      <c r="E432" s="102" t="s">
        <v>546</v>
      </c>
      <c r="F432" s="102" t="s">
        <v>627</v>
      </c>
      <c r="G432" s="102" t="s">
        <v>858</v>
      </c>
      <c r="H432" s="102" t="s">
        <v>531</v>
      </c>
      <c r="I432" s="102" t="s">
        <v>531</v>
      </c>
      <c r="J432" s="104">
        <f t="shared" si="80"/>
        <v>16600</v>
      </c>
      <c r="K432" s="120">
        <f t="shared" si="80"/>
        <v>0</v>
      </c>
      <c r="L432" s="120">
        <f>J432-K432</f>
        <v>16600</v>
      </c>
      <c r="M432" s="196">
        <f t="shared" si="68"/>
        <v>0</v>
      </c>
    </row>
    <row r="433" spans="1:13" ht="49.5" customHeight="1">
      <c r="A433" s="99"/>
      <c r="B433" s="106" t="s">
        <v>551</v>
      </c>
      <c r="C433" s="106"/>
      <c r="D433" s="102" t="s">
        <v>639</v>
      </c>
      <c r="E433" s="102" t="s">
        <v>546</v>
      </c>
      <c r="F433" s="102" t="s">
        <v>627</v>
      </c>
      <c r="G433" s="102" t="s">
        <v>867</v>
      </c>
      <c r="H433" s="102" t="s">
        <v>531</v>
      </c>
      <c r="I433" s="102" t="s">
        <v>531</v>
      </c>
      <c r="J433" s="104">
        <f aca="true" t="shared" si="81" ref="J433:K438">J434</f>
        <v>16600</v>
      </c>
      <c r="K433" s="120">
        <f t="shared" si="81"/>
        <v>0</v>
      </c>
      <c r="L433" s="120">
        <f t="shared" si="77"/>
        <v>16600</v>
      </c>
      <c r="M433" s="196">
        <f t="shared" si="68"/>
        <v>0</v>
      </c>
    </row>
    <row r="434" spans="1:13" ht="24">
      <c r="A434" s="99"/>
      <c r="B434" s="105" t="s">
        <v>550</v>
      </c>
      <c r="C434" s="105"/>
      <c r="D434" s="102" t="s">
        <v>639</v>
      </c>
      <c r="E434" s="102" t="s">
        <v>546</v>
      </c>
      <c r="F434" s="102" t="s">
        <v>627</v>
      </c>
      <c r="G434" s="102" t="s">
        <v>965</v>
      </c>
      <c r="H434" s="102" t="s">
        <v>531</v>
      </c>
      <c r="I434" s="102" t="s">
        <v>531</v>
      </c>
      <c r="J434" s="104">
        <f t="shared" si="81"/>
        <v>16600</v>
      </c>
      <c r="K434" s="120">
        <f t="shared" si="81"/>
        <v>0</v>
      </c>
      <c r="L434" s="120">
        <f t="shared" si="77"/>
        <v>16600</v>
      </c>
      <c r="M434" s="196">
        <f t="shared" si="68"/>
        <v>0</v>
      </c>
    </row>
    <row r="435" spans="1:13" ht="12.75">
      <c r="A435" s="99"/>
      <c r="B435" s="103" t="s">
        <v>85</v>
      </c>
      <c r="C435" s="103"/>
      <c r="D435" s="99" t="s">
        <v>639</v>
      </c>
      <c r="E435" s="99" t="s">
        <v>546</v>
      </c>
      <c r="F435" s="99" t="s">
        <v>627</v>
      </c>
      <c r="G435" s="99" t="s">
        <v>965</v>
      </c>
      <c r="H435" s="99" t="s">
        <v>70</v>
      </c>
      <c r="I435" s="99" t="s">
        <v>531</v>
      </c>
      <c r="J435" s="98">
        <f t="shared" si="81"/>
        <v>16600</v>
      </c>
      <c r="K435" s="189">
        <f t="shared" si="81"/>
        <v>0</v>
      </c>
      <c r="L435" s="189">
        <f t="shared" si="77"/>
        <v>16600</v>
      </c>
      <c r="M435" s="196">
        <f t="shared" si="68"/>
        <v>0</v>
      </c>
    </row>
    <row r="436" spans="1:13" s="95" customFormat="1" ht="12.75">
      <c r="A436" s="102"/>
      <c r="B436" s="100" t="s">
        <v>458</v>
      </c>
      <c r="C436" s="100"/>
      <c r="D436" s="99" t="s">
        <v>639</v>
      </c>
      <c r="E436" s="99" t="s">
        <v>546</v>
      </c>
      <c r="F436" s="99" t="s">
        <v>627</v>
      </c>
      <c r="G436" s="99" t="s">
        <v>965</v>
      </c>
      <c r="H436" s="99" t="s">
        <v>544</v>
      </c>
      <c r="I436" s="99" t="s">
        <v>531</v>
      </c>
      <c r="J436" s="98">
        <f t="shared" si="81"/>
        <v>16600</v>
      </c>
      <c r="K436" s="189">
        <f t="shared" si="81"/>
        <v>0</v>
      </c>
      <c r="L436" s="189">
        <f t="shared" si="77"/>
        <v>16600</v>
      </c>
      <c r="M436" s="196">
        <f t="shared" si="68"/>
        <v>0</v>
      </c>
    </row>
    <row r="437" spans="1:13" s="95" customFormat="1" ht="12.75">
      <c r="A437" s="102"/>
      <c r="B437" s="101" t="s">
        <v>322</v>
      </c>
      <c r="C437" s="100"/>
      <c r="D437" s="99" t="s">
        <v>639</v>
      </c>
      <c r="E437" s="99" t="s">
        <v>546</v>
      </c>
      <c r="F437" s="99" t="s">
        <v>627</v>
      </c>
      <c r="G437" s="99" t="s">
        <v>965</v>
      </c>
      <c r="H437" s="99" t="s">
        <v>544</v>
      </c>
      <c r="I437" s="99" t="s">
        <v>549</v>
      </c>
      <c r="J437" s="98">
        <f t="shared" si="81"/>
        <v>16600</v>
      </c>
      <c r="K437" s="189">
        <f t="shared" si="81"/>
        <v>0</v>
      </c>
      <c r="L437" s="189">
        <f>J437-K437</f>
        <v>16600</v>
      </c>
      <c r="M437" s="196">
        <f t="shared" si="68"/>
        <v>0</v>
      </c>
    </row>
    <row r="438" spans="1:13" s="95" customFormat="1" ht="12.75">
      <c r="A438" s="102"/>
      <c r="B438" s="101" t="s">
        <v>513</v>
      </c>
      <c r="C438" s="100"/>
      <c r="D438" s="99" t="s">
        <v>639</v>
      </c>
      <c r="E438" s="99" t="s">
        <v>546</v>
      </c>
      <c r="F438" s="99" t="s">
        <v>627</v>
      </c>
      <c r="G438" s="99" t="s">
        <v>965</v>
      </c>
      <c r="H438" s="99" t="s">
        <v>544</v>
      </c>
      <c r="I438" s="99" t="s">
        <v>548</v>
      </c>
      <c r="J438" s="98">
        <f t="shared" si="81"/>
        <v>16600</v>
      </c>
      <c r="K438" s="189">
        <f t="shared" si="81"/>
        <v>0</v>
      </c>
      <c r="L438" s="189">
        <f>J438-K438</f>
        <v>16600</v>
      </c>
      <c r="M438" s="196">
        <f t="shared" si="68"/>
        <v>0</v>
      </c>
    </row>
    <row r="439" spans="1:13" s="95" customFormat="1" ht="24.75" customHeight="1">
      <c r="A439" s="102"/>
      <c r="B439" s="101" t="s">
        <v>547</v>
      </c>
      <c r="C439" s="100"/>
      <c r="D439" s="99" t="s">
        <v>639</v>
      </c>
      <c r="E439" s="99" t="s">
        <v>546</v>
      </c>
      <c r="F439" s="99" t="s">
        <v>627</v>
      </c>
      <c r="G439" s="99" t="s">
        <v>965</v>
      </c>
      <c r="H439" s="99" t="s">
        <v>544</v>
      </c>
      <c r="I439" s="99" t="s">
        <v>543</v>
      </c>
      <c r="J439" s="98">
        <v>16600</v>
      </c>
      <c r="K439" s="189">
        <v>0</v>
      </c>
      <c r="L439" s="189">
        <f>J439-K439</f>
        <v>16600</v>
      </c>
      <c r="M439" s="196">
        <f t="shared" si="68"/>
        <v>0</v>
      </c>
    </row>
    <row r="440" spans="1:12" s="95" customFormat="1" ht="25.5" customHeight="1">
      <c r="A440" s="97"/>
      <c r="B440" s="26" t="s">
        <v>100</v>
      </c>
      <c r="C440" s="157" t="s">
        <v>663</v>
      </c>
      <c r="D440" s="97"/>
      <c r="E440" s="97"/>
      <c r="F440" s="97"/>
      <c r="G440" s="97"/>
      <c r="H440" s="97"/>
      <c r="I440" s="96"/>
      <c r="J440" s="104">
        <f>Доходы!D19-Расходы!J6</f>
        <v>-2280700</v>
      </c>
      <c r="K440" s="120">
        <f>Доходы!E19-Расходы!K6</f>
        <v>205046.18000000017</v>
      </c>
      <c r="L440" s="190" t="s">
        <v>5</v>
      </c>
    </row>
    <row r="441" spans="1:11" ht="12.75">
      <c r="A441" s="92"/>
      <c r="B441" s="89"/>
      <c r="C441" s="89"/>
      <c r="D441" s="88"/>
      <c r="E441" s="88"/>
      <c r="F441" s="88"/>
      <c r="G441" s="88"/>
      <c r="H441" s="88"/>
      <c r="I441" s="87"/>
      <c r="J441" s="86"/>
      <c r="K441" s="83"/>
    </row>
    <row r="442" spans="1:11" ht="12.75">
      <c r="A442" s="92"/>
      <c r="B442" s="93"/>
      <c r="C442" s="93"/>
      <c r="D442" s="92"/>
      <c r="E442" s="92"/>
      <c r="F442" s="92"/>
      <c r="G442" s="92"/>
      <c r="H442" s="92"/>
      <c r="I442" s="91"/>
      <c r="J442" s="90"/>
      <c r="K442" s="83"/>
    </row>
    <row r="443" spans="1:11" ht="12.75">
      <c r="A443" s="88"/>
      <c r="B443" s="89"/>
      <c r="C443" s="89"/>
      <c r="D443" s="88"/>
      <c r="E443" s="88"/>
      <c r="F443" s="88"/>
      <c r="G443" s="88"/>
      <c r="H443" s="88"/>
      <c r="I443" s="87"/>
      <c r="J443" s="86"/>
      <c r="K443" s="85"/>
    </row>
    <row r="444" spans="1:11" ht="118.5" customHeight="1">
      <c r="A444" s="88"/>
      <c r="B444" s="94"/>
      <c r="C444" s="94"/>
      <c r="D444" s="88"/>
      <c r="E444" s="88"/>
      <c r="F444" s="88"/>
      <c r="G444" s="88"/>
      <c r="H444" s="88"/>
      <c r="I444" s="87"/>
      <c r="J444" s="86"/>
      <c r="K444" s="85"/>
    </row>
    <row r="445" spans="1:11" ht="12.75">
      <c r="A445" s="88"/>
      <c r="B445" s="93"/>
      <c r="C445" s="93"/>
      <c r="D445" s="92"/>
      <c r="E445" s="92"/>
      <c r="F445" s="92"/>
      <c r="G445" s="92"/>
      <c r="H445" s="92"/>
      <c r="I445" s="91"/>
      <c r="J445" s="90"/>
      <c r="K445" s="85"/>
    </row>
    <row r="446" spans="1:11" ht="12.75">
      <c r="A446" s="88"/>
      <c r="B446" s="89"/>
      <c r="C446" s="89"/>
      <c r="D446" s="88"/>
      <c r="E446" s="88"/>
      <c r="F446" s="88"/>
      <c r="G446" s="88"/>
      <c r="H446" s="88"/>
      <c r="I446" s="87"/>
      <c r="J446" s="86"/>
      <c r="K446" s="85"/>
    </row>
    <row r="447" spans="1:11" ht="12.75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</row>
    <row r="448" spans="1:11" ht="12.75">
      <c r="A448" s="83"/>
      <c r="B448" s="83"/>
      <c r="C448" s="83"/>
      <c r="D448" s="83"/>
      <c r="E448" s="83"/>
      <c r="F448" s="83"/>
      <c r="G448" s="83"/>
      <c r="H448" s="83"/>
      <c r="I448" s="83"/>
      <c r="J448" s="84"/>
      <c r="K448" s="83"/>
    </row>
    <row r="449" spans="1:11" ht="48.75" customHeight="1">
      <c r="A449" s="83"/>
      <c r="B449" s="83"/>
      <c r="C449" s="83"/>
      <c r="D449" s="83"/>
      <c r="E449" s="83"/>
      <c r="F449" s="83"/>
      <c r="G449" s="83"/>
      <c r="H449" s="83"/>
      <c r="I449" s="83"/>
      <c r="J449" s="84"/>
      <c r="K449" s="83"/>
    </row>
    <row r="450" spans="1:11" ht="12.75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</row>
    <row r="451" spans="1:11" ht="12.75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</row>
    <row r="452" spans="1:11" ht="12.75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</row>
    <row r="453" spans="1:11" ht="12.75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</row>
    <row r="454" spans="1:11" ht="12.75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</row>
    <row r="455" spans="1:11" ht="12.7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</row>
    <row r="456" spans="1:11" ht="12.75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</row>
    <row r="457" spans="1:11" ht="12.75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</row>
    <row r="458" spans="1:11" ht="12.75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</row>
    <row r="459" spans="1:11" ht="12.75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</row>
    <row r="460" spans="1:11" ht="12.75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</row>
    <row r="461" spans="1:11" ht="12.75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</row>
    <row r="462" spans="1:11" ht="12.75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</row>
    <row r="463" spans="1:11" ht="12.75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</row>
    <row r="464" spans="1:11" ht="12.75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</row>
  </sheetData>
  <sheetProtection/>
  <mergeCells count="10">
    <mergeCell ref="A2:L2"/>
    <mergeCell ref="D6:I6"/>
    <mergeCell ref="L4:L5"/>
    <mergeCell ref="H3:J3"/>
    <mergeCell ref="A4:A5"/>
    <mergeCell ref="B4:B5"/>
    <mergeCell ref="J4:J5"/>
    <mergeCell ref="C4:C5"/>
    <mergeCell ref="D4:I5"/>
    <mergeCell ref="K4:K5"/>
  </mergeCells>
  <printOptions/>
  <pageMargins left="0.28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5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2.625" style="1" customWidth="1"/>
    <col min="2" max="3" width="3.125" style="1" customWidth="1"/>
    <col min="4" max="27" width="0.875" style="1" customWidth="1"/>
    <col min="28" max="28" width="6.25390625" style="1" customWidth="1"/>
    <col min="29" max="33" width="0.875" style="1" customWidth="1"/>
    <col min="34" max="34" width="0.875" style="1" hidden="1" customWidth="1"/>
    <col min="35" max="35" width="0.875" style="1" customWidth="1"/>
    <col min="36" max="36" width="1.12109375" style="1" customWidth="1"/>
    <col min="37" max="37" width="1.25" style="1" customWidth="1"/>
    <col min="38" max="38" width="1.00390625" style="1" customWidth="1"/>
    <col min="39" max="40" width="1.12109375" style="1" customWidth="1"/>
    <col min="41" max="43" width="0.875" style="1" customWidth="1"/>
    <col min="44" max="45" width="0.12890625" style="1" customWidth="1"/>
    <col min="46" max="47" width="0.875" style="1" hidden="1" customWidth="1"/>
    <col min="48" max="48" width="11.375" style="1" customWidth="1"/>
    <col min="49" max="49" width="0.875" style="1" customWidth="1"/>
    <col min="50" max="51" width="0.875" style="1" hidden="1" customWidth="1"/>
    <col min="52" max="63" width="0.875" style="1" customWidth="1"/>
    <col min="64" max="64" width="0.74609375" style="1" customWidth="1"/>
    <col min="65" max="65" width="3.125" style="1" customWidth="1"/>
    <col min="66" max="66" width="0.875" style="1" hidden="1" customWidth="1"/>
    <col min="67" max="67" width="0.37109375" style="1" hidden="1" customWidth="1"/>
    <col min="68" max="69" width="0.875" style="1" hidden="1" customWidth="1"/>
    <col min="70" max="70" width="0.2421875" style="1" hidden="1" customWidth="1"/>
    <col min="71" max="74" width="0.875" style="1" hidden="1" customWidth="1"/>
    <col min="75" max="87" width="0.875" style="1" customWidth="1"/>
    <col min="88" max="91" width="0.875" style="1" hidden="1" customWidth="1"/>
    <col min="92" max="92" width="3.625" style="1" customWidth="1"/>
    <col min="93" max="107" width="0.875" style="1" customWidth="1"/>
    <col min="108" max="108" width="0.2421875" style="1" customWidth="1"/>
    <col min="109" max="109" width="1.00390625" style="0" customWidth="1"/>
    <col min="110" max="110" width="2.375" style="0" hidden="1" customWidth="1"/>
  </cols>
  <sheetData>
    <row r="1" spans="109:110" ht="12.75">
      <c r="DE1" s="1"/>
      <c r="DF1" s="194" t="s">
        <v>65</v>
      </c>
    </row>
    <row r="2" spans="1:110" ht="12.75">
      <c r="A2" s="523" t="s">
        <v>66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523"/>
      <c r="AT2" s="523"/>
      <c r="AU2" s="523"/>
      <c r="AV2" s="523"/>
      <c r="AW2" s="523"/>
      <c r="AX2" s="523"/>
      <c r="AY2" s="523"/>
      <c r="AZ2" s="523"/>
      <c r="BA2" s="523"/>
      <c r="BB2" s="523"/>
      <c r="BC2" s="523"/>
      <c r="BD2" s="523"/>
      <c r="BE2" s="523"/>
      <c r="BF2" s="523"/>
      <c r="BG2" s="523"/>
      <c r="BH2" s="523"/>
      <c r="BI2" s="523"/>
      <c r="BJ2" s="523"/>
      <c r="BK2" s="523"/>
      <c r="BL2" s="523"/>
      <c r="BM2" s="523"/>
      <c r="BN2" s="523"/>
      <c r="BO2" s="523"/>
      <c r="BP2" s="523"/>
      <c r="BQ2" s="523"/>
      <c r="BR2" s="523"/>
      <c r="BS2" s="523"/>
      <c r="BT2" s="523"/>
      <c r="BU2" s="523"/>
      <c r="BV2" s="523"/>
      <c r="BW2" s="523"/>
      <c r="BX2" s="523"/>
      <c r="BY2" s="523"/>
      <c r="BZ2" s="523"/>
      <c r="CA2" s="523"/>
      <c r="CB2" s="523"/>
      <c r="CC2" s="523"/>
      <c r="CD2" s="523"/>
      <c r="CE2" s="523"/>
      <c r="CF2" s="523"/>
      <c r="CG2" s="523"/>
      <c r="CH2" s="523"/>
      <c r="CI2" s="523"/>
      <c r="CJ2" s="523"/>
      <c r="CK2" s="523"/>
      <c r="CL2" s="523"/>
      <c r="CM2" s="523"/>
      <c r="CN2" s="523"/>
      <c r="CO2" s="523"/>
      <c r="CP2" s="523"/>
      <c r="CQ2" s="523"/>
      <c r="CR2" s="523"/>
      <c r="CS2" s="523"/>
      <c r="CT2" s="523"/>
      <c r="CU2" s="523"/>
      <c r="CV2" s="523"/>
      <c r="CW2" s="523"/>
      <c r="CX2" s="523"/>
      <c r="CY2" s="523"/>
      <c r="CZ2" s="523"/>
      <c r="DA2" s="523"/>
      <c r="DB2" s="523"/>
      <c r="DC2" s="523"/>
      <c r="DD2" s="523"/>
      <c r="DE2" s="523"/>
      <c r="DF2" s="523"/>
    </row>
    <row r="3" spans="1:110" ht="39" customHeight="1">
      <c r="A3" s="628" t="s">
        <v>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 t="s">
        <v>1</v>
      </c>
      <c r="AD3" s="534"/>
      <c r="AE3" s="534"/>
      <c r="AF3" s="534"/>
      <c r="AG3" s="534"/>
      <c r="AH3" s="534"/>
      <c r="AI3" s="534" t="s">
        <v>67</v>
      </c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 t="s">
        <v>68</v>
      </c>
      <c r="BA3" s="534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4"/>
      <c r="BR3" s="534"/>
      <c r="BS3" s="534"/>
      <c r="BT3" s="534"/>
      <c r="BU3" s="534"/>
      <c r="BV3" s="534"/>
      <c r="BW3" s="534" t="s">
        <v>2</v>
      </c>
      <c r="BX3" s="534"/>
      <c r="BY3" s="534"/>
      <c r="BZ3" s="534"/>
      <c r="CA3" s="534"/>
      <c r="CB3" s="534"/>
      <c r="CC3" s="534"/>
      <c r="CD3" s="534"/>
      <c r="CE3" s="534"/>
      <c r="CF3" s="534"/>
      <c r="CG3" s="534"/>
      <c r="CH3" s="534"/>
      <c r="CI3" s="534"/>
      <c r="CJ3" s="534"/>
      <c r="CK3" s="534"/>
      <c r="CL3" s="534"/>
      <c r="CM3" s="534"/>
      <c r="CN3" s="534"/>
      <c r="CO3" s="534" t="s">
        <v>3</v>
      </c>
      <c r="CP3" s="534"/>
      <c r="CQ3" s="534"/>
      <c r="CR3" s="534"/>
      <c r="CS3" s="534"/>
      <c r="CT3" s="534"/>
      <c r="CU3" s="534"/>
      <c r="CV3" s="534"/>
      <c r="CW3" s="534"/>
      <c r="CX3" s="534"/>
      <c r="CY3" s="534"/>
      <c r="CZ3" s="534"/>
      <c r="DA3" s="534"/>
      <c r="DB3" s="534"/>
      <c r="DC3" s="534"/>
      <c r="DD3" s="534"/>
      <c r="DE3" s="534"/>
      <c r="DF3" s="534"/>
    </row>
    <row r="4" spans="1:110" ht="13.5" thickBot="1">
      <c r="A4" s="629">
        <v>1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24">
        <v>2</v>
      </c>
      <c r="AD4" s="524"/>
      <c r="AE4" s="524"/>
      <c r="AF4" s="524"/>
      <c r="AG4" s="524"/>
      <c r="AH4" s="524"/>
      <c r="AI4" s="524">
        <v>3</v>
      </c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>
        <v>4</v>
      </c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>
        <v>5</v>
      </c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>
        <v>6</v>
      </c>
      <c r="CP4" s="524"/>
      <c r="CQ4" s="524"/>
      <c r="CR4" s="524"/>
      <c r="CS4" s="524"/>
      <c r="CT4" s="524"/>
      <c r="CU4" s="524"/>
      <c r="CV4" s="524"/>
      <c r="CW4" s="524"/>
      <c r="CX4" s="524"/>
      <c r="CY4" s="524"/>
      <c r="CZ4" s="524"/>
      <c r="DA4" s="524"/>
      <c r="DB4" s="524"/>
      <c r="DC4" s="524"/>
      <c r="DD4" s="524"/>
      <c r="DE4" s="524"/>
      <c r="DF4" s="524"/>
    </row>
    <row r="5" spans="1:110" ht="25.5" customHeight="1">
      <c r="A5" s="630" t="s">
        <v>69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0"/>
      <c r="Z5" s="630"/>
      <c r="AA5" s="630"/>
      <c r="AB5" s="631"/>
      <c r="AC5" s="525" t="s">
        <v>70</v>
      </c>
      <c r="AD5" s="526"/>
      <c r="AE5" s="526"/>
      <c r="AF5" s="526"/>
      <c r="AG5" s="526"/>
      <c r="AH5" s="526"/>
      <c r="AI5" s="526" t="s">
        <v>5</v>
      </c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85">
        <f>AZ6+AZ15</f>
        <v>2280700</v>
      </c>
      <c r="BA5" s="585"/>
      <c r="BB5" s="585"/>
      <c r="BC5" s="585"/>
      <c r="BD5" s="585"/>
      <c r="BE5" s="585"/>
      <c r="BF5" s="585"/>
      <c r="BG5" s="585"/>
      <c r="BH5" s="585"/>
      <c r="BI5" s="585"/>
      <c r="BJ5" s="585"/>
      <c r="BK5" s="585"/>
      <c r="BL5" s="585"/>
      <c r="BM5" s="585"/>
      <c r="BN5" s="585"/>
      <c r="BO5" s="585"/>
      <c r="BP5" s="585"/>
      <c r="BQ5" s="585"/>
      <c r="BR5" s="585"/>
      <c r="BS5" s="585"/>
      <c r="BT5" s="585"/>
      <c r="BU5" s="585"/>
      <c r="BV5" s="585"/>
      <c r="BW5" s="585">
        <f>BW15</f>
        <v>-205046.18000000017</v>
      </c>
      <c r="BX5" s="585"/>
      <c r="BY5" s="585"/>
      <c r="BZ5" s="585"/>
      <c r="CA5" s="585"/>
      <c r="CB5" s="585"/>
      <c r="CC5" s="585"/>
      <c r="CD5" s="585"/>
      <c r="CE5" s="585"/>
      <c r="CF5" s="585"/>
      <c r="CG5" s="585"/>
      <c r="CH5" s="585"/>
      <c r="CI5" s="585"/>
      <c r="CJ5" s="585"/>
      <c r="CK5" s="585"/>
      <c r="CL5" s="585"/>
      <c r="CM5" s="585"/>
      <c r="CN5" s="585"/>
      <c r="CO5" s="585">
        <f>AZ5-BW5</f>
        <v>2485746.18</v>
      </c>
      <c r="CP5" s="585"/>
      <c r="CQ5" s="585"/>
      <c r="CR5" s="585"/>
      <c r="CS5" s="585"/>
      <c r="CT5" s="585"/>
      <c r="CU5" s="585"/>
      <c r="CV5" s="585"/>
      <c r="CW5" s="585"/>
      <c r="CX5" s="585"/>
      <c r="CY5" s="585"/>
      <c r="CZ5" s="585"/>
      <c r="DA5" s="585"/>
      <c r="DB5" s="585"/>
      <c r="DC5" s="585"/>
      <c r="DD5" s="585"/>
      <c r="DE5" s="585"/>
      <c r="DF5" s="585"/>
    </row>
    <row r="6" spans="1:110" ht="12.75" customHeight="1">
      <c r="A6" s="632" t="s">
        <v>533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3"/>
      <c r="AC6" s="413" t="s">
        <v>71</v>
      </c>
      <c r="AD6" s="414"/>
      <c r="AE6" s="414"/>
      <c r="AF6" s="414"/>
      <c r="AG6" s="414"/>
      <c r="AH6" s="415"/>
      <c r="AI6" s="634" t="s">
        <v>670</v>
      </c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5"/>
      <c r="AZ6" s="387">
        <v>0</v>
      </c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9"/>
      <c r="BW6" s="387">
        <v>0</v>
      </c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9"/>
      <c r="CO6" s="387">
        <v>0</v>
      </c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9"/>
    </row>
    <row r="7" spans="1:110" ht="36.75" customHeight="1">
      <c r="A7" s="637" t="s">
        <v>270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8"/>
      <c r="AC7" s="515"/>
      <c r="AD7" s="516"/>
      <c r="AE7" s="516"/>
      <c r="AF7" s="516"/>
      <c r="AG7" s="516"/>
      <c r="AH7" s="551"/>
      <c r="AI7" s="579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51"/>
      <c r="AZ7" s="533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6"/>
      <c r="BW7" s="533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6"/>
      <c r="CO7" s="533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6"/>
    </row>
    <row r="8" spans="1:110" ht="15" customHeight="1">
      <c r="A8" s="639" t="s">
        <v>536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40"/>
      <c r="AC8" s="311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641"/>
      <c r="BA8" s="641"/>
      <c r="BB8" s="641"/>
      <c r="BC8" s="641"/>
      <c r="BD8" s="641"/>
      <c r="BE8" s="641"/>
      <c r="BF8" s="641"/>
      <c r="BG8" s="641"/>
      <c r="BH8" s="641"/>
      <c r="BI8" s="641"/>
      <c r="BJ8" s="641"/>
      <c r="BK8" s="641"/>
      <c r="BL8" s="641"/>
      <c r="BM8" s="641"/>
      <c r="BN8" s="641"/>
      <c r="BO8" s="641"/>
      <c r="BP8" s="641"/>
      <c r="BQ8" s="641"/>
      <c r="BR8" s="641"/>
      <c r="BS8" s="641"/>
      <c r="BT8" s="641"/>
      <c r="BU8" s="641"/>
      <c r="BV8" s="641"/>
      <c r="BW8" s="641"/>
      <c r="BX8" s="641"/>
      <c r="BY8" s="641"/>
      <c r="BZ8" s="641"/>
      <c r="CA8" s="641"/>
      <c r="CB8" s="641"/>
      <c r="CC8" s="641"/>
      <c r="CD8" s="641"/>
      <c r="CE8" s="641"/>
      <c r="CF8" s="641"/>
      <c r="CG8" s="641"/>
      <c r="CH8" s="641"/>
      <c r="CI8" s="641"/>
      <c r="CJ8" s="641"/>
      <c r="CK8" s="641"/>
      <c r="CL8" s="641"/>
      <c r="CM8" s="641"/>
      <c r="CN8" s="641"/>
      <c r="CO8" s="641"/>
      <c r="CP8" s="641"/>
      <c r="CQ8" s="641"/>
      <c r="CR8" s="641"/>
      <c r="CS8" s="641"/>
      <c r="CT8" s="641"/>
      <c r="CU8" s="641"/>
      <c r="CV8" s="641"/>
      <c r="CW8" s="641"/>
      <c r="CX8" s="641"/>
      <c r="CY8" s="641"/>
      <c r="CZ8" s="641"/>
      <c r="DA8" s="641"/>
      <c r="DB8" s="641"/>
      <c r="DC8" s="641"/>
      <c r="DD8" s="641"/>
      <c r="DE8" s="641"/>
      <c r="DF8" s="641"/>
    </row>
    <row r="9" spans="1:110" ht="50.25" customHeight="1">
      <c r="A9" s="642" t="s">
        <v>671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4"/>
      <c r="AC9" s="311" t="s">
        <v>71</v>
      </c>
      <c r="AD9" s="312"/>
      <c r="AE9" s="312"/>
      <c r="AF9" s="312"/>
      <c r="AG9" s="312"/>
      <c r="AH9" s="312"/>
      <c r="AI9" s="312" t="s">
        <v>672</v>
      </c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641">
        <v>2000000</v>
      </c>
      <c r="BA9" s="641"/>
      <c r="BB9" s="641"/>
      <c r="BC9" s="641"/>
      <c r="BD9" s="641"/>
      <c r="BE9" s="641"/>
      <c r="BF9" s="641"/>
      <c r="BG9" s="641"/>
      <c r="BH9" s="641"/>
      <c r="BI9" s="641"/>
      <c r="BJ9" s="641"/>
      <c r="BK9" s="641"/>
      <c r="BL9" s="641"/>
      <c r="BM9" s="641"/>
      <c r="BN9" s="641"/>
      <c r="BO9" s="641"/>
      <c r="BP9" s="641"/>
      <c r="BQ9" s="641"/>
      <c r="BR9" s="641"/>
      <c r="BS9" s="641"/>
      <c r="BT9" s="641"/>
      <c r="BU9" s="641"/>
      <c r="BV9" s="641"/>
      <c r="BW9" s="641">
        <v>0</v>
      </c>
      <c r="BX9" s="641"/>
      <c r="BY9" s="641"/>
      <c r="BZ9" s="641"/>
      <c r="CA9" s="641"/>
      <c r="CB9" s="641"/>
      <c r="CC9" s="641"/>
      <c r="CD9" s="641"/>
      <c r="CE9" s="641"/>
      <c r="CF9" s="641"/>
      <c r="CG9" s="641"/>
      <c r="CH9" s="641"/>
      <c r="CI9" s="641"/>
      <c r="CJ9" s="641"/>
      <c r="CK9" s="641"/>
      <c r="CL9" s="641"/>
      <c r="CM9" s="641"/>
      <c r="CN9" s="641"/>
      <c r="CO9" s="641">
        <f>AZ9</f>
        <v>2000000</v>
      </c>
      <c r="CP9" s="641"/>
      <c r="CQ9" s="641"/>
      <c r="CR9" s="641"/>
      <c r="CS9" s="641"/>
      <c r="CT9" s="641"/>
      <c r="CU9" s="641"/>
      <c r="CV9" s="641"/>
      <c r="CW9" s="641"/>
      <c r="CX9" s="641"/>
      <c r="CY9" s="641"/>
      <c r="CZ9" s="641"/>
      <c r="DA9" s="641"/>
      <c r="DB9" s="641"/>
      <c r="DC9" s="641"/>
      <c r="DD9" s="641"/>
      <c r="DE9" s="641"/>
      <c r="DF9" s="641"/>
    </row>
    <row r="10" spans="1:110" ht="62.25" customHeight="1">
      <c r="A10" s="642" t="s">
        <v>673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4"/>
      <c r="AC10" s="311" t="s">
        <v>71</v>
      </c>
      <c r="AD10" s="312"/>
      <c r="AE10" s="312"/>
      <c r="AF10" s="312"/>
      <c r="AG10" s="312"/>
      <c r="AH10" s="312"/>
      <c r="AI10" s="312" t="s">
        <v>674</v>
      </c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641">
        <v>2000000</v>
      </c>
      <c r="BA10" s="641"/>
      <c r="BB10" s="641"/>
      <c r="BC10" s="641"/>
      <c r="BD10" s="641"/>
      <c r="BE10" s="641"/>
      <c r="BF10" s="641"/>
      <c r="BG10" s="641"/>
      <c r="BH10" s="641"/>
      <c r="BI10" s="641"/>
      <c r="BJ10" s="641"/>
      <c r="BK10" s="641"/>
      <c r="BL10" s="641"/>
      <c r="BM10" s="641"/>
      <c r="BN10" s="641"/>
      <c r="BO10" s="641"/>
      <c r="BP10" s="641"/>
      <c r="BQ10" s="641"/>
      <c r="BR10" s="641"/>
      <c r="BS10" s="641"/>
      <c r="BT10" s="641"/>
      <c r="BU10" s="641"/>
      <c r="BV10" s="641"/>
      <c r="BW10" s="641">
        <v>0</v>
      </c>
      <c r="BX10" s="641"/>
      <c r="BY10" s="641"/>
      <c r="BZ10" s="641"/>
      <c r="CA10" s="641"/>
      <c r="CB10" s="641"/>
      <c r="CC10" s="641"/>
      <c r="CD10" s="641"/>
      <c r="CE10" s="641"/>
      <c r="CF10" s="641"/>
      <c r="CG10" s="641"/>
      <c r="CH10" s="641"/>
      <c r="CI10" s="641"/>
      <c r="CJ10" s="641"/>
      <c r="CK10" s="641"/>
      <c r="CL10" s="641"/>
      <c r="CM10" s="641"/>
      <c r="CN10" s="641"/>
      <c r="CO10" s="641">
        <f>AZ10</f>
        <v>2000000</v>
      </c>
      <c r="CP10" s="641"/>
      <c r="CQ10" s="641"/>
      <c r="CR10" s="641"/>
      <c r="CS10" s="641"/>
      <c r="CT10" s="641"/>
      <c r="CU10" s="641"/>
      <c r="CV10" s="641"/>
      <c r="CW10" s="641"/>
      <c r="CX10" s="641"/>
      <c r="CY10" s="641"/>
      <c r="CZ10" s="641"/>
      <c r="DA10" s="641"/>
      <c r="DB10" s="641"/>
      <c r="DC10" s="641"/>
      <c r="DD10" s="641"/>
      <c r="DE10" s="641"/>
      <c r="DF10" s="641"/>
    </row>
    <row r="11" spans="1:110" ht="61.5" customHeight="1">
      <c r="A11" s="328" t="s">
        <v>675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645"/>
      <c r="AC11" s="311" t="s">
        <v>71</v>
      </c>
      <c r="AD11" s="312"/>
      <c r="AE11" s="312"/>
      <c r="AF11" s="312"/>
      <c r="AG11" s="312"/>
      <c r="AH11" s="312"/>
      <c r="AI11" s="312" t="s">
        <v>676</v>
      </c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641">
        <v>-2000000</v>
      </c>
      <c r="BA11" s="641"/>
      <c r="BB11" s="641"/>
      <c r="BC11" s="641"/>
      <c r="BD11" s="641"/>
      <c r="BE11" s="641"/>
      <c r="BF11" s="641"/>
      <c r="BG11" s="641"/>
      <c r="BH11" s="641"/>
      <c r="BI11" s="641"/>
      <c r="BJ11" s="641"/>
      <c r="BK11" s="641"/>
      <c r="BL11" s="641"/>
      <c r="BM11" s="641"/>
      <c r="BN11" s="641"/>
      <c r="BO11" s="641"/>
      <c r="BP11" s="641"/>
      <c r="BQ11" s="641"/>
      <c r="BR11" s="641"/>
      <c r="BS11" s="641"/>
      <c r="BT11" s="641"/>
      <c r="BU11" s="641"/>
      <c r="BV11" s="641"/>
      <c r="BW11" s="641">
        <v>0</v>
      </c>
      <c r="BX11" s="641"/>
      <c r="BY11" s="641"/>
      <c r="BZ11" s="641"/>
      <c r="CA11" s="641"/>
      <c r="CB11" s="641"/>
      <c r="CC11" s="641"/>
      <c r="CD11" s="641"/>
      <c r="CE11" s="641"/>
      <c r="CF11" s="641"/>
      <c r="CG11" s="641"/>
      <c r="CH11" s="641"/>
      <c r="CI11" s="641"/>
      <c r="CJ11" s="641"/>
      <c r="CK11" s="641"/>
      <c r="CL11" s="641"/>
      <c r="CM11" s="641"/>
      <c r="CN11" s="641"/>
      <c r="CO11" s="641">
        <f>AZ11</f>
        <v>-2000000</v>
      </c>
      <c r="CP11" s="641"/>
      <c r="CQ11" s="641"/>
      <c r="CR11" s="641"/>
      <c r="CS11" s="641"/>
      <c r="CT11" s="641"/>
      <c r="CU11" s="641"/>
      <c r="CV11" s="641"/>
      <c r="CW11" s="641"/>
      <c r="CX11" s="641"/>
      <c r="CY11" s="641"/>
      <c r="CZ11" s="641"/>
      <c r="DA11" s="641"/>
      <c r="DB11" s="641"/>
      <c r="DC11" s="641"/>
      <c r="DD11" s="641"/>
      <c r="DE11" s="641"/>
      <c r="DF11" s="641"/>
    </row>
    <row r="12" spans="1:110" ht="62.25" customHeight="1">
      <c r="A12" s="328" t="s">
        <v>717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645"/>
      <c r="AC12" s="311" t="s">
        <v>71</v>
      </c>
      <c r="AD12" s="312"/>
      <c r="AE12" s="312"/>
      <c r="AF12" s="312"/>
      <c r="AG12" s="312"/>
      <c r="AH12" s="312"/>
      <c r="AI12" s="312" t="s">
        <v>677</v>
      </c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641">
        <v>-2000000</v>
      </c>
      <c r="BA12" s="641"/>
      <c r="BB12" s="641"/>
      <c r="BC12" s="641"/>
      <c r="BD12" s="641"/>
      <c r="BE12" s="641"/>
      <c r="BF12" s="641"/>
      <c r="BG12" s="641"/>
      <c r="BH12" s="641"/>
      <c r="BI12" s="641"/>
      <c r="BJ12" s="641"/>
      <c r="BK12" s="641"/>
      <c r="BL12" s="641"/>
      <c r="BM12" s="641"/>
      <c r="BN12" s="641"/>
      <c r="BO12" s="641"/>
      <c r="BP12" s="641"/>
      <c r="BQ12" s="641"/>
      <c r="BR12" s="641"/>
      <c r="BS12" s="641"/>
      <c r="BT12" s="641"/>
      <c r="BU12" s="641"/>
      <c r="BV12" s="641"/>
      <c r="BW12" s="641">
        <v>0</v>
      </c>
      <c r="BX12" s="641"/>
      <c r="BY12" s="641"/>
      <c r="BZ12" s="641"/>
      <c r="CA12" s="641"/>
      <c r="CB12" s="641"/>
      <c r="CC12" s="641"/>
      <c r="CD12" s="641"/>
      <c r="CE12" s="641"/>
      <c r="CF12" s="641"/>
      <c r="CG12" s="641"/>
      <c r="CH12" s="641"/>
      <c r="CI12" s="641"/>
      <c r="CJ12" s="641"/>
      <c r="CK12" s="641"/>
      <c r="CL12" s="641"/>
      <c r="CM12" s="641"/>
      <c r="CN12" s="641"/>
      <c r="CO12" s="641">
        <f>AZ12</f>
        <v>-2000000</v>
      </c>
      <c r="CP12" s="641"/>
      <c r="CQ12" s="641"/>
      <c r="CR12" s="641"/>
      <c r="CS12" s="641"/>
      <c r="CT12" s="641"/>
      <c r="CU12" s="641"/>
      <c r="CV12" s="641"/>
      <c r="CW12" s="641"/>
      <c r="CX12" s="641"/>
      <c r="CY12" s="641"/>
      <c r="CZ12" s="641"/>
      <c r="DA12" s="641"/>
      <c r="DB12" s="641"/>
      <c r="DC12" s="641"/>
      <c r="DD12" s="641"/>
      <c r="DE12" s="641"/>
      <c r="DF12" s="641"/>
    </row>
    <row r="13" spans="1:110" ht="31.5" customHeight="1">
      <c r="A13" s="639" t="s">
        <v>535</v>
      </c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40"/>
      <c r="AC13" s="311" t="s">
        <v>534</v>
      </c>
      <c r="AD13" s="312"/>
      <c r="AE13" s="312"/>
      <c r="AF13" s="312"/>
      <c r="AG13" s="312"/>
      <c r="AH13" s="312"/>
      <c r="AI13" s="312" t="s">
        <v>670</v>
      </c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641">
        <v>0</v>
      </c>
      <c r="BA13" s="641"/>
      <c r="BB13" s="641"/>
      <c r="BC13" s="641"/>
      <c r="BD13" s="641"/>
      <c r="BE13" s="641"/>
      <c r="BF13" s="641"/>
      <c r="BG13" s="641"/>
      <c r="BH13" s="641"/>
      <c r="BI13" s="641"/>
      <c r="BJ13" s="641"/>
      <c r="BK13" s="641"/>
      <c r="BL13" s="641"/>
      <c r="BM13" s="641"/>
      <c r="BN13" s="641"/>
      <c r="BO13" s="641"/>
      <c r="BP13" s="641"/>
      <c r="BQ13" s="641"/>
      <c r="BR13" s="641"/>
      <c r="BS13" s="641"/>
      <c r="BT13" s="641"/>
      <c r="BU13" s="641"/>
      <c r="BV13" s="641"/>
      <c r="BW13" s="641">
        <v>0</v>
      </c>
      <c r="BX13" s="641"/>
      <c r="BY13" s="641"/>
      <c r="BZ13" s="641"/>
      <c r="CA13" s="641"/>
      <c r="CB13" s="641"/>
      <c r="CC13" s="641"/>
      <c r="CD13" s="641"/>
      <c r="CE13" s="641"/>
      <c r="CF13" s="641"/>
      <c r="CG13" s="641"/>
      <c r="CH13" s="641"/>
      <c r="CI13" s="641"/>
      <c r="CJ13" s="641"/>
      <c r="CK13" s="641"/>
      <c r="CL13" s="641"/>
      <c r="CM13" s="641"/>
      <c r="CN13" s="641"/>
      <c r="CO13" s="641">
        <f>AZ13</f>
        <v>0</v>
      </c>
      <c r="CP13" s="641"/>
      <c r="CQ13" s="641"/>
      <c r="CR13" s="641"/>
      <c r="CS13" s="641"/>
      <c r="CT13" s="641"/>
      <c r="CU13" s="641"/>
      <c r="CV13" s="641"/>
      <c r="CW13" s="641"/>
      <c r="CX13" s="641"/>
      <c r="CY13" s="641"/>
      <c r="CZ13" s="641"/>
      <c r="DA13" s="641"/>
      <c r="DB13" s="641"/>
      <c r="DC13" s="641"/>
      <c r="DD13" s="641"/>
      <c r="DE13" s="641"/>
      <c r="DF13" s="641"/>
    </row>
    <row r="14" spans="1:110" ht="15.75" customHeight="1">
      <c r="A14" s="639" t="s">
        <v>536</v>
      </c>
      <c r="B14" s="639"/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40"/>
      <c r="AC14" s="311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641"/>
      <c r="BA14" s="641"/>
      <c r="BB14" s="641"/>
      <c r="BC14" s="641"/>
      <c r="BD14" s="641"/>
      <c r="BE14" s="641"/>
      <c r="BF14" s="641"/>
      <c r="BG14" s="641"/>
      <c r="BH14" s="641"/>
      <c r="BI14" s="641"/>
      <c r="BJ14" s="641"/>
      <c r="BK14" s="641"/>
      <c r="BL14" s="641"/>
      <c r="BM14" s="641"/>
      <c r="BN14" s="641"/>
      <c r="BO14" s="641"/>
      <c r="BP14" s="641"/>
      <c r="BQ14" s="641"/>
      <c r="BR14" s="641"/>
      <c r="BS14" s="641"/>
      <c r="BT14" s="641"/>
      <c r="BU14" s="641"/>
      <c r="BV14" s="641"/>
      <c r="BW14" s="646"/>
      <c r="BX14" s="646"/>
      <c r="BY14" s="646"/>
      <c r="BZ14" s="646"/>
      <c r="CA14" s="646"/>
      <c r="CB14" s="646"/>
      <c r="CC14" s="646"/>
      <c r="CD14" s="646"/>
      <c r="CE14" s="646"/>
      <c r="CF14" s="646"/>
      <c r="CG14" s="646"/>
      <c r="CH14" s="646"/>
      <c r="CI14" s="646"/>
      <c r="CJ14" s="646"/>
      <c r="CK14" s="646"/>
      <c r="CL14" s="646"/>
      <c r="CM14" s="646"/>
      <c r="CN14" s="646"/>
      <c r="CO14" s="646"/>
      <c r="CP14" s="646"/>
      <c r="CQ14" s="646"/>
      <c r="CR14" s="646"/>
      <c r="CS14" s="646"/>
      <c r="CT14" s="646"/>
      <c r="CU14" s="646"/>
      <c r="CV14" s="646"/>
      <c r="CW14" s="646"/>
      <c r="CX14" s="646"/>
      <c r="CY14" s="646"/>
      <c r="CZ14" s="646"/>
      <c r="DA14" s="646"/>
      <c r="DB14" s="646"/>
      <c r="DC14" s="646"/>
      <c r="DD14" s="646"/>
      <c r="DE14" s="646"/>
      <c r="DF14" s="646"/>
    </row>
    <row r="15" spans="1:110" ht="25.5" customHeight="1">
      <c r="A15" s="647" t="s">
        <v>269</v>
      </c>
      <c r="B15" s="647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8"/>
      <c r="AC15" s="311" t="s">
        <v>72</v>
      </c>
      <c r="AD15" s="312"/>
      <c r="AE15" s="312"/>
      <c r="AF15" s="312"/>
      <c r="AG15" s="312"/>
      <c r="AH15" s="312"/>
      <c r="AI15" s="312" t="s">
        <v>268</v>
      </c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641">
        <f>AZ16+AZ20</f>
        <v>2280700</v>
      </c>
      <c r="BA15" s="641"/>
      <c r="BB15" s="641"/>
      <c r="BC15" s="641"/>
      <c r="BD15" s="641"/>
      <c r="BE15" s="641"/>
      <c r="BF15" s="641"/>
      <c r="BG15" s="641"/>
      <c r="BH15" s="641"/>
      <c r="BI15" s="641"/>
      <c r="BJ15" s="641"/>
      <c r="BK15" s="641"/>
      <c r="BL15" s="641"/>
      <c r="BM15" s="641"/>
      <c r="BN15" s="641"/>
      <c r="BO15" s="641"/>
      <c r="BP15" s="641"/>
      <c r="BQ15" s="641"/>
      <c r="BR15" s="641"/>
      <c r="BS15" s="641"/>
      <c r="BT15" s="641"/>
      <c r="BU15" s="641"/>
      <c r="BV15" s="641"/>
      <c r="BW15" s="641">
        <f>BW16+BW20</f>
        <v>-205046.18000000017</v>
      </c>
      <c r="BX15" s="641"/>
      <c r="BY15" s="641"/>
      <c r="BZ15" s="641"/>
      <c r="CA15" s="641"/>
      <c r="CB15" s="641"/>
      <c r="CC15" s="641"/>
      <c r="CD15" s="641"/>
      <c r="CE15" s="641"/>
      <c r="CF15" s="641"/>
      <c r="CG15" s="641"/>
      <c r="CH15" s="641"/>
      <c r="CI15" s="641"/>
      <c r="CJ15" s="641"/>
      <c r="CK15" s="641"/>
      <c r="CL15" s="641"/>
      <c r="CM15" s="641"/>
      <c r="CN15" s="641"/>
      <c r="CO15" s="641">
        <f>AZ15-BW15</f>
        <v>2485746.18</v>
      </c>
      <c r="CP15" s="641"/>
      <c r="CQ15" s="641"/>
      <c r="CR15" s="641"/>
      <c r="CS15" s="641"/>
      <c r="CT15" s="641"/>
      <c r="CU15" s="641"/>
      <c r="CV15" s="641"/>
      <c r="CW15" s="641"/>
      <c r="CX15" s="641"/>
      <c r="CY15" s="641"/>
      <c r="CZ15" s="641"/>
      <c r="DA15" s="641"/>
      <c r="DB15" s="641"/>
      <c r="DC15" s="641"/>
      <c r="DD15" s="641"/>
      <c r="DE15" s="641"/>
      <c r="DF15" s="641"/>
    </row>
    <row r="16" spans="1:110" ht="25.5" customHeight="1">
      <c r="A16" s="639" t="s">
        <v>267</v>
      </c>
      <c r="B16" s="639"/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40"/>
      <c r="AC16" s="311" t="s">
        <v>73</v>
      </c>
      <c r="AD16" s="312"/>
      <c r="AE16" s="312"/>
      <c r="AF16" s="312"/>
      <c r="AG16" s="312"/>
      <c r="AH16" s="312"/>
      <c r="AI16" s="312" t="s">
        <v>266</v>
      </c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641">
        <f>AZ17</f>
        <v>-32865080</v>
      </c>
      <c r="BA16" s="641"/>
      <c r="BB16" s="641"/>
      <c r="BC16" s="641"/>
      <c r="BD16" s="641"/>
      <c r="BE16" s="641"/>
      <c r="BF16" s="641"/>
      <c r="BG16" s="641"/>
      <c r="BH16" s="641"/>
      <c r="BI16" s="641"/>
      <c r="BJ16" s="641"/>
      <c r="BK16" s="641"/>
      <c r="BL16" s="641"/>
      <c r="BM16" s="641"/>
      <c r="BN16" s="641"/>
      <c r="BO16" s="641"/>
      <c r="BP16" s="641"/>
      <c r="BQ16" s="641"/>
      <c r="BR16" s="641"/>
      <c r="BS16" s="641"/>
      <c r="BT16" s="641"/>
      <c r="BU16" s="641"/>
      <c r="BV16" s="641"/>
      <c r="BW16" s="641">
        <f>BW17</f>
        <v>-3325342.62</v>
      </c>
      <c r="BX16" s="641"/>
      <c r="BY16" s="641"/>
      <c r="BZ16" s="641"/>
      <c r="CA16" s="641"/>
      <c r="CB16" s="641"/>
      <c r="CC16" s="641"/>
      <c r="CD16" s="641"/>
      <c r="CE16" s="641"/>
      <c r="CF16" s="641"/>
      <c r="CG16" s="641"/>
      <c r="CH16" s="641"/>
      <c r="CI16" s="641"/>
      <c r="CJ16" s="641"/>
      <c r="CK16" s="641"/>
      <c r="CL16" s="641"/>
      <c r="CM16" s="641"/>
      <c r="CN16" s="641"/>
      <c r="CO16" s="649" t="s">
        <v>5</v>
      </c>
      <c r="CP16" s="649"/>
      <c r="CQ16" s="649"/>
      <c r="CR16" s="649"/>
      <c r="CS16" s="649"/>
      <c r="CT16" s="649"/>
      <c r="CU16" s="649"/>
      <c r="CV16" s="649"/>
      <c r="CW16" s="649"/>
      <c r="CX16" s="649"/>
      <c r="CY16" s="649"/>
      <c r="CZ16" s="649"/>
      <c r="DA16" s="649"/>
      <c r="DB16" s="649"/>
      <c r="DC16" s="649"/>
      <c r="DD16" s="649"/>
      <c r="DE16" s="649"/>
      <c r="DF16" s="649"/>
    </row>
    <row r="17" spans="1:110" ht="27.75" customHeight="1">
      <c r="A17" s="639" t="s">
        <v>263</v>
      </c>
      <c r="B17" s="639"/>
      <c r="C17" s="639"/>
      <c r="D17" s="639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40"/>
      <c r="AC17" s="311" t="s">
        <v>73</v>
      </c>
      <c r="AD17" s="312"/>
      <c r="AE17" s="312"/>
      <c r="AF17" s="312"/>
      <c r="AG17" s="312"/>
      <c r="AH17" s="312"/>
      <c r="AI17" s="312" t="s">
        <v>265</v>
      </c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641">
        <f>AZ18</f>
        <v>-32865080</v>
      </c>
      <c r="BA17" s="641"/>
      <c r="BB17" s="641"/>
      <c r="BC17" s="641"/>
      <c r="BD17" s="641"/>
      <c r="BE17" s="641"/>
      <c r="BF17" s="641"/>
      <c r="BG17" s="641"/>
      <c r="BH17" s="641"/>
      <c r="BI17" s="641"/>
      <c r="BJ17" s="641"/>
      <c r="BK17" s="641"/>
      <c r="BL17" s="641"/>
      <c r="BM17" s="641"/>
      <c r="BN17" s="641"/>
      <c r="BO17" s="641"/>
      <c r="BP17" s="641"/>
      <c r="BQ17" s="641"/>
      <c r="BR17" s="641"/>
      <c r="BS17" s="641"/>
      <c r="BT17" s="641"/>
      <c r="BU17" s="641"/>
      <c r="BV17" s="641"/>
      <c r="BW17" s="641">
        <f>BW18</f>
        <v>-3325342.62</v>
      </c>
      <c r="BX17" s="641"/>
      <c r="BY17" s="641"/>
      <c r="BZ17" s="641"/>
      <c r="CA17" s="641"/>
      <c r="CB17" s="641"/>
      <c r="CC17" s="641"/>
      <c r="CD17" s="641"/>
      <c r="CE17" s="641"/>
      <c r="CF17" s="641"/>
      <c r="CG17" s="641"/>
      <c r="CH17" s="641"/>
      <c r="CI17" s="641"/>
      <c r="CJ17" s="641"/>
      <c r="CK17" s="641"/>
      <c r="CL17" s="641"/>
      <c r="CM17" s="641"/>
      <c r="CN17" s="641"/>
      <c r="CO17" s="649" t="s">
        <v>5</v>
      </c>
      <c r="CP17" s="649"/>
      <c r="CQ17" s="649"/>
      <c r="CR17" s="649"/>
      <c r="CS17" s="649"/>
      <c r="CT17" s="649"/>
      <c r="CU17" s="649"/>
      <c r="CV17" s="649"/>
      <c r="CW17" s="649"/>
      <c r="CX17" s="649"/>
      <c r="CY17" s="649"/>
      <c r="CZ17" s="649"/>
      <c r="DA17" s="649"/>
      <c r="DB17" s="649"/>
      <c r="DC17" s="649"/>
      <c r="DD17" s="649"/>
      <c r="DE17" s="649"/>
      <c r="DF17" s="649"/>
    </row>
    <row r="18" spans="1:110" ht="23.25" customHeight="1">
      <c r="A18" s="647" t="s">
        <v>271</v>
      </c>
      <c r="B18" s="647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8"/>
      <c r="AC18" s="311" t="s">
        <v>73</v>
      </c>
      <c r="AD18" s="312"/>
      <c r="AE18" s="312"/>
      <c r="AF18" s="312"/>
      <c r="AG18" s="312"/>
      <c r="AH18" s="312"/>
      <c r="AI18" s="312" t="s">
        <v>264</v>
      </c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641">
        <f>AZ19</f>
        <v>-32865080</v>
      </c>
      <c r="BA18" s="641"/>
      <c r="BB18" s="641"/>
      <c r="BC18" s="641"/>
      <c r="BD18" s="641"/>
      <c r="BE18" s="641"/>
      <c r="BF18" s="641"/>
      <c r="BG18" s="641"/>
      <c r="BH18" s="641"/>
      <c r="BI18" s="641"/>
      <c r="BJ18" s="641"/>
      <c r="BK18" s="641"/>
      <c r="BL18" s="641"/>
      <c r="BM18" s="641"/>
      <c r="BN18" s="641"/>
      <c r="BO18" s="641"/>
      <c r="BP18" s="641"/>
      <c r="BQ18" s="641"/>
      <c r="BR18" s="641"/>
      <c r="BS18" s="641"/>
      <c r="BT18" s="641"/>
      <c r="BU18" s="641"/>
      <c r="BV18" s="641"/>
      <c r="BW18" s="641">
        <f>BW19</f>
        <v>-3325342.62</v>
      </c>
      <c r="BX18" s="641"/>
      <c r="BY18" s="641"/>
      <c r="BZ18" s="641"/>
      <c r="CA18" s="641"/>
      <c r="CB18" s="641"/>
      <c r="CC18" s="641"/>
      <c r="CD18" s="641"/>
      <c r="CE18" s="641"/>
      <c r="CF18" s="641"/>
      <c r="CG18" s="641"/>
      <c r="CH18" s="641"/>
      <c r="CI18" s="641"/>
      <c r="CJ18" s="641"/>
      <c r="CK18" s="641"/>
      <c r="CL18" s="641"/>
      <c r="CM18" s="641"/>
      <c r="CN18" s="641"/>
      <c r="CO18" s="649" t="s">
        <v>5</v>
      </c>
      <c r="CP18" s="649"/>
      <c r="CQ18" s="649"/>
      <c r="CR18" s="649"/>
      <c r="CS18" s="649"/>
      <c r="CT18" s="649"/>
      <c r="CU18" s="649"/>
      <c r="CV18" s="649"/>
      <c r="CW18" s="649"/>
      <c r="CX18" s="649"/>
      <c r="CY18" s="649"/>
      <c r="CZ18" s="649"/>
      <c r="DA18" s="649"/>
      <c r="DB18" s="649"/>
      <c r="DC18" s="649"/>
      <c r="DD18" s="649"/>
      <c r="DE18" s="649"/>
      <c r="DF18" s="649"/>
    </row>
    <row r="19" spans="1:110" ht="39" customHeight="1">
      <c r="A19" s="639" t="s">
        <v>678</v>
      </c>
      <c r="B19" s="639"/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  <c r="Y19" s="639"/>
      <c r="Z19" s="639"/>
      <c r="AA19" s="639"/>
      <c r="AB19" s="640"/>
      <c r="AC19" s="311" t="s">
        <v>73</v>
      </c>
      <c r="AD19" s="312"/>
      <c r="AE19" s="312"/>
      <c r="AF19" s="312"/>
      <c r="AG19" s="312"/>
      <c r="AH19" s="312"/>
      <c r="AI19" s="312" t="s">
        <v>262</v>
      </c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641">
        <f>-Доходы!D19+'Источники '!AZ11:BV11</f>
        <v>-32865080</v>
      </c>
      <c r="BA19" s="641"/>
      <c r="BB19" s="641"/>
      <c r="BC19" s="641"/>
      <c r="BD19" s="641"/>
      <c r="BE19" s="641"/>
      <c r="BF19" s="641"/>
      <c r="BG19" s="641"/>
      <c r="BH19" s="641"/>
      <c r="BI19" s="641"/>
      <c r="BJ19" s="641"/>
      <c r="BK19" s="641"/>
      <c r="BL19" s="641"/>
      <c r="BM19" s="641"/>
      <c r="BN19" s="641"/>
      <c r="BO19" s="641"/>
      <c r="BP19" s="641"/>
      <c r="BQ19" s="641"/>
      <c r="BR19" s="641"/>
      <c r="BS19" s="641"/>
      <c r="BT19" s="641"/>
      <c r="BU19" s="641"/>
      <c r="BV19" s="641"/>
      <c r="BW19" s="641">
        <f>-Доходы!E19</f>
        <v>-3325342.62</v>
      </c>
      <c r="BX19" s="641"/>
      <c r="BY19" s="641"/>
      <c r="BZ19" s="641"/>
      <c r="CA19" s="641"/>
      <c r="CB19" s="641"/>
      <c r="CC19" s="641"/>
      <c r="CD19" s="641"/>
      <c r="CE19" s="641"/>
      <c r="CF19" s="641"/>
      <c r="CG19" s="641"/>
      <c r="CH19" s="641"/>
      <c r="CI19" s="641"/>
      <c r="CJ19" s="641"/>
      <c r="CK19" s="641"/>
      <c r="CL19" s="641"/>
      <c r="CM19" s="641"/>
      <c r="CN19" s="641"/>
      <c r="CO19" s="649" t="s">
        <v>5</v>
      </c>
      <c r="CP19" s="649"/>
      <c r="CQ19" s="649"/>
      <c r="CR19" s="649"/>
      <c r="CS19" s="649"/>
      <c r="CT19" s="649"/>
      <c r="CU19" s="649"/>
      <c r="CV19" s="649"/>
      <c r="CW19" s="649"/>
      <c r="CX19" s="649"/>
      <c r="CY19" s="649"/>
      <c r="CZ19" s="649"/>
      <c r="DA19" s="649"/>
      <c r="DB19" s="649"/>
      <c r="DC19" s="649"/>
      <c r="DD19" s="649"/>
      <c r="DE19" s="649"/>
      <c r="DF19" s="649"/>
    </row>
    <row r="20" spans="1:110" ht="26.25" customHeight="1">
      <c r="A20" s="647" t="s">
        <v>679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8"/>
      <c r="AC20" s="311" t="s">
        <v>74</v>
      </c>
      <c r="AD20" s="312"/>
      <c r="AE20" s="312"/>
      <c r="AF20" s="312"/>
      <c r="AG20" s="312"/>
      <c r="AH20" s="312"/>
      <c r="AI20" s="312" t="s">
        <v>261</v>
      </c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641">
        <f>Расходы!J6+AZ10</f>
        <v>35145780</v>
      </c>
      <c r="BA20" s="641"/>
      <c r="BB20" s="641"/>
      <c r="BC20" s="641"/>
      <c r="BD20" s="641"/>
      <c r="BE20" s="641"/>
      <c r="BF20" s="641"/>
      <c r="BG20" s="641"/>
      <c r="BH20" s="641"/>
      <c r="BI20" s="641"/>
      <c r="BJ20" s="641"/>
      <c r="BK20" s="641"/>
      <c r="BL20" s="641"/>
      <c r="BM20" s="641"/>
      <c r="BN20" s="641"/>
      <c r="BO20" s="641"/>
      <c r="BP20" s="641"/>
      <c r="BQ20" s="641"/>
      <c r="BR20" s="641"/>
      <c r="BS20" s="641"/>
      <c r="BT20" s="641"/>
      <c r="BU20" s="641"/>
      <c r="BV20" s="641"/>
      <c r="BW20" s="641">
        <f>Расходы!K6</f>
        <v>3120296.44</v>
      </c>
      <c r="BX20" s="641"/>
      <c r="BY20" s="641"/>
      <c r="BZ20" s="641"/>
      <c r="CA20" s="641"/>
      <c r="CB20" s="641"/>
      <c r="CC20" s="641"/>
      <c r="CD20" s="641"/>
      <c r="CE20" s="641"/>
      <c r="CF20" s="641"/>
      <c r="CG20" s="641"/>
      <c r="CH20" s="641"/>
      <c r="CI20" s="641"/>
      <c r="CJ20" s="641"/>
      <c r="CK20" s="641"/>
      <c r="CL20" s="641"/>
      <c r="CM20" s="641"/>
      <c r="CN20" s="641"/>
      <c r="CO20" s="649" t="s">
        <v>5</v>
      </c>
      <c r="CP20" s="649"/>
      <c r="CQ20" s="649"/>
      <c r="CR20" s="649"/>
      <c r="CS20" s="649"/>
      <c r="CT20" s="649"/>
      <c r="CU20" s="649"/>
      <c r="CV20" s="649"/>
      <c r="CW20" s="649"/>
      <c r="CX20" s="649"/>
      <c r="CY20" s="649"/>
      <c r="CZ20" s="649"/>
      <c r="DA20" s="649"/>
      <c r="DB20" s="649"/>
      <c r="DC20" s="649"/>
      <c r="DD20" s="649"/>
      <c r="DE20" s="649"/>
      <c r="DF20" s="649"/>
    </row>
    <row r="21" spans="1:110" ht="24" customHeight="1">
      <c r="A21" s="647" t="s">
        <v>680</v>
      </c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8"/>
      <c r="AC21" s="311" t="s">
        <v>74</v>
      </c>
      <c r="AD21" s="312"/>
      <c r="AE21" s="312"/>
      <c r="AF21" s="312"/>
      <c r="AG21" s="312"/>
      <c r="AH21" s="312"/>
      <c r="AI21" s="312" t="s">
        <v>260</v>
      </c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641">
        <f>AZ20</f>
        <v>35145780</v>
      </c>
      <c r="BA21" s="641"/>
      <c r="BB21" s="641"/>
      <c r="BC21" s="641"/>
      <c r="BD21" s="641"/>
      <c r="BE21" s="641"/>
      <c r="BF21" s="641"/>
      <c r="BG21" s="641"/>
      <c r="BH21" s="641"/>
      <c r="BI21" s="641"/>
      <c r="BJ21" s="641"/>
      <c r="BK21" s="641"/>
      <c r="BL21" s="641"/>
      <c r="BM21" s="641"/>
      <c r="BN21" s="641"/>
      <c r="BO21" s="641"/>
      <c r="BP21" s="641"/>
      <c r="BQ21" s="641"/>
      <c r="BR21" s="641"/>
      <c r="BS21" s="641"/>
      <c r="BT21" s="641"/>
      <c r="BU21" s="641"/>
      <c r="BV21" s="641"/>
      <c r="BW21" s="641">
        <f>BW20</f>
        <v>3120296.44</v>
      </c>
      <c r="BX21" s="641"/>
      <c r="BY21" s="641"/>
      <c r="BZ21" s="641"/>
      <c r="CA21" s="641"/>
      <c r="CB21" s="641"/>
      <c r="CC21" s="641"/>
      <c r="CD21" s="641"/>
      <c r="CE21" s="641"/>
      <c r="CF21" s="641"/>
      <c r="CG21" s="641"/>
      <c r="CH21" s="641"/>
      <c r="CI21" s="641"/>
      <c r="CJ21" s="641"/>
      <c r="CK21" s="641"/>
      <c r="CL21" s="641"/>
      <c r="CM21" s="641"/>
      <c r="CN21" s="641"/>
      <c r="CO21" s="649" t="s">
        <v>5</v>
      </c>
      <c r="CP21" s="649"/>
      <c r="CQ21" s="649"/>
      <c r="CR21" s="649"/>
      <c r="CS21" s="649"/>
      <c r="CT21" s="649"/>
      <c r="CU21" s="649"/>
      <c r="CV21" s="649"/>
      <c r="CW21" s="649"/>
      <c r="CX21" s="649"/>
      <c r="CY21" s="649"/>
      <c r="CZ21" s="649"/>
      <c r="DA21" s="649"/>
      <c r="DB21" s="649"/>
      <c r="DC21" s="649"/>
      <c r="DD21" s="649"/>
      <c r="DE21" s="649"/>
      <c r="DF21" s="649"/>
    </row>
    <row r="22" spans="1:110" ht="24" customHeight="1">
      <c r="A22" s="647" t="s">
        <v>259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8"/>
      <c r="AC22" s="311" t="s">
        <v>74</v>
      </c>
      <c r="AD22" s="312"/>
      <c r="AE22" s="312"/>
      <c r="AF22" s="312"/>
      <c r="AG22" s="312"/>
      <c r="AH22" s="312"/>
      <c r="AI22" s="312" t="s">
        <v>466</v>
      </c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641">
        <f>AZ21</f>
        <v>35145780</v>
      </c>
      <c r="BA22" s="641"/>
      <c r="BB22" s="641"/>
      <c r="BC22" s="641"/>
      <c r="BD22" s="641"/>
      <c r="BE22" s="641"/>
      <c r="BF22" s="641"/>
      <c r="BG22" s="641"/>
      <c r="BH22" s="641"/>
      <c r="BI22" s="641"/>
      <c r="BJ22" s="641"/>
      <c r="BK22" s="641"/>
      <c r="BL22" s="641"/>
      <c r="BM22" s="641"/>
      <c r="BN22" s="641"/>
      <c r="BO22" s="641"/>
      <c r="BP22" s="641"/>
      <c r="BQ22" s="641"/>
      <c r="BR22" s="641"/>
      <c r="BS22" s="641"/>
      <c r="BT22" s="641"/>
      <c r="BU22" s="641"/>
      <c r="BV22" s="641"/>
      <c r="BW22" s="641">
        <f>BW21</f>
        <v>3120296.44</v>
      </c>
      <c r="BX22" s="641"/>
      <c r="BY22" s="641"/>
      <c r="BZ22" s="641"/>
      <c r="CA22" s="641"/>
      <c r="CB22" s="641"/>
      <c r="CC22" s="641"/>
      <c r="CD22" s="641"/>
      <c r="CE22" s="641"/>
      <c r="CF22" s="641"/>
      <c r="CG22" s="641"/>
      <c r="CH22" s="641"/>
      <c r="CI22" s="641"/>
      <c r="CJ22" s="641"/>
      <c r="CK22" s="641"/>
      <c r="CL22" s="641"/>
      <c r="CM22" s="641"/>
      <c r="CN22" s="641"/>
      <c r="CO22" s="649" t="s">
        <v>5</v>
      </c>
      <c r="CP22" s="649"/>
      <c r="CQ22" s="649"/>
      <c r="CR22" s="649"/>
      <c r="CS22" s="649"/>
      <c r="CT22" s="649"/>
      <c r="CU22" s="649"/>
      <c r="CV22" s="649"/>
      <c r="CW22" s="649"/>
      <c r="CX22" s="649"/>
      <c r="CY22" s="649"/>
      <c r="CZ22" s="649"/>
      <c r="DA22" s="649"/>
      <c r="DB22" s="649"/>
      <c r="DC22" s="649"/>
      <c r="DD22" s="649"/>
      <c r="DE22" s="649"/>
      <c r="DF22" s="649"/>
    </row>
    <row r="23" spans="1:110" ht="22.5" customHeight="1">
      <c r="A23" s="647" t="s">
        <v>681</v>
      </c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8"/>
      <c r="AC23" s="311" t="s">
        <v>74</v>
      </c>
      <c r="AD23" s="312"/>
      <c r="AE23" s="312"/>
      <c r="AF23" s="312"/>
      <c r="AG23" s="312"/>
      <c r="AH23" s="312"/>
      <c r="AI23" s="312" t="s">
        <v>467</v>
      </c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641">
        <f>AZ22</f>
        <v>35145780</v>
      </c>
      <c r="BA23" s="641"/>
      <c r="BB23" s="641"/>
      <c r="BC23" s="641"/>
      <c r="BD23" s="641"/>
      <c r="BE23" s="641"/>
      <c r="BF23" s="641"/>
      <c r="BG23" s="641"/>
      <c r="BH23" s="641"/>
      <c r="BI23" s="641"/>
      <c r="BJ23" s="641"/>
      <c r="BK23" s="641"/>
      <c r="BL23" s="641"/>
      <c r="BM23" s="641"/>
      <c r="BN23" s="641"/>
      <c r="BO23" s="641"/>
      <c r="BP23" s="641"/>
      <c r="BQ23" s="641"/>
      <c r="BR23" s="641"/>
      <c r="BS23" s="641"/>
      <c r="BT23" s="641"/>
      <c r="BU23" s="641"/>
      <c r="BV23" s="641"/>
      <c r="BW23" s="641">
        <f>BW22</f>
        <v>3120296.44</v>
      </c>
      <c r="BX23" s="641"/>
      <c r="BY23" s="641"/>
      <c r="BZ23" s="641"/>
      <c r="CA23" s="641"/>
      <c r="CB23" s="641"/>
      <c r="CC23" s="641"/>
      <c r="CD23" s="641"/>
      <c r="CE23" s="641"/>
      <c r="CF23" s="641"/>
      <c r="CG23" s="641"/>
      <c r="CH23" s="641"/>
      <c r="CI23" s="641"/>
      <c r="CJ23" s="641"/>
      <c r="CK23" s="641"/>
      <c r="CL23" s="641"/>
      <c r="CM23" s="641"/>
      <c r="CN23" s="641"/>
      <c r="CO23" s="649" t="s">
        <v>5</v>
      </c>
      <c r="CP23" s="649"/>
      <c r="CQ23" s="649"/>
      <c r="CR23" s="649"/>
      <c r="CS23" s="649"/>
      <c r="CT23" s="649"/>
      <c r="CU23" s="649"/>
      <c r="CV23" s="649"/>
      <c r="CW23" s="649"/>
      <c r="CX23" s="649"/>
      <c r="CY23" s="649"/>
      <c r="CZ23" s="649"/>
      <c r="DA23" s="649"/>
      <c r="DB23" s="649"/>
      <c r="DC23" s="649"/>
      <c r="DD23" s="649"/>
      <c r="DE23" s="649"/>
      <c r="DF23" s="649"/>
    </row>
    <row r="24" spans="30:110" ht="12.75">
      <c r="AD24" s="5"/>
      <c r="AE24" s="5"/>
      <c r="AF24" s="5"/>
      <c r="AG24" s="5"/>
      <c r="DE24" s="1"/>
      <c r="DF24" s="1"/>
    </row>
    <row r="25" spans="1:110" ht="12.75">
      <c r="A25" s="1" t="s">
        <v>75</v>
      </c>
      <c r="S25" s="650"/>
      <c r="T25" s="650"/>
      <c r="U25" s="650"/>
      <c r="V25" s="650"/>
      <c r="W25" s="650"/>
      <c r="X25" s="650"/>
      <c r="Y25" s="650"/>
      <c r="Z25" s="650"/>
      <c r="AA25" s="650"/>
      <c r="AB25" s="650"/>
      <c r="AC25" s="650"/>
      <c r="AD25" s="650"/>
      <c r="AE25" s="650"/>
      <c r="AF25" s="650"/>
      <c r="AG25" s="650"/>
      <c r="AH25" s="650"/>
      <c r="AI25" s="650"/>
      <c r="AJ25" s="650"/>
      <c r="AK25" s="650"/>
      <c r="AL25" s="650"/>
      <c r="AM25" s="650"/>
      <c r="AN25" s="650"/>
      <c r="AO25" s="650"/>
      <c r="AP25" s="650"/>
      <c r="AQ25" s="650"/>
      <c r="AR25" s="650"/>
      <c r="AS25" s="650"/>
      <c r="AT25" s="650"/>
      <c r="AU25" s="650"/>
      <c r="AV25" s="650"/>
      <c r="AW25" s="650"/>
      <c r="AX25" s="650"/>
      <c r="BD25" s="650" t="s">
        <v>76</v>
      </c>
      <c r="BE25" s="650"/>
      <c r="BF25" s="650"/>
      <c r="BG25" s="650"/>
      <c r="BH25" s="650"/>
      <c r="BI25" s="650"/>
      <c r="BJ25" s="650"/>
      <c r="BK25" s="650"/>
      <c r="BL25" s="650"/>
      <c r="BM25" s="650"/>
      <c r="BN25" s="650"/>
      <c r="BO25" s="650"/>
      <c r="BP25" s="650"/>
      <c r="BQ25" s="650"/>
      <c r="BR25" s="650"/>
      <c r="BS25" s="650"/>
      <c r="BT25" s="650"/>
      <c r="BU25" s="650"/>
      <c r="BV25" s="650"/>
      <c r="BW25" s="650"/>
      <c r="BX25" s="650"/>
      <c r="BY25" s="650"/>
      <c r="BZ25" s="650"/>
      <c r="CA25" s="650"/>
      <c r="CB25" s="650"/>
      <c r="CC25" s="650"/>
      <c r="CD25" s="650"/>
      <c r="CE25" s="650"/>
      <c r="CF25" s="650"/>
      <c r="CG25" s="650"/>
      <c r="CH25" s="650"/>
      <c r="CI25" s="650"/>
      <c r="CJ25" s="650"/>
      <c r="CK25" s="650"/>
      <c r="CL25" s="650"/>
      <c r="CM25" s="650"/>
      <c r="CN25" s="650"/>
      <c r="CO25" s="650"/>
      <c r="CP25" s="650"/>
      <c r="CQ25" s="650"/>
      <c r="CR25" s="650"/>
      <c r="CS25" s="650"/>
      <c r="DE25" s="1"/>
      <c r="DF25" s="1"/>
    </row>
    <row r="26" spans="19:110" ht="12.75">
      <c r="S26" s="651" t="s">
        <v>77</v>
      </c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651"/>
      <c r="AM26" s="651"/>
      <c r="AN26" s="651"/>
      <c r="AO26" s="651"/>
      <c r="AP26" s="651"/>
      <c r="AQ26" s="651"/>
      <c r="AR26" s="651"/>
      <c r="AS26" s="651"/>
      <c r="AT26" s="651"/>
      <c r="AU26" s="651"/>
      <c r="AV26" s="651"/>
      <c r="AW26" s="651"/>
      <c r="AX26" s="651"/>
      <c r="BD26" s="651" t="s">
        <v>78</v>
      </c>
      <c r="BE26" s="651"/>
      <c r="BF26" s="651"/>
      <c r="BG26" s="651"/>
      <c r="BH26" s="651"/>
      <c r="BI26" s="651"/>
      <c r="BJ26" s="651"/>
      <c r="BK26" s="651"/>
      <c r="BL26" s="651"/>
      <c r="BM26" s="651"/>
      <c r="BN26" s="651"/>
      <c r="BO26" s="651"/>
      <c r="BP26" s="651"/>
      <c r="BQ26" s="651"/>
      <c r="BR26" s="651"/>
      <c r="BS26" s="651"/>
      <c r="BT26" s="651"/>
      <c r="BU26" s="651"/>
      <c r="BV26" s="651"/>
      <c r="BW26" s="651"/>
      <c r="BX26" s="651"/>
      <c r="BY26" s="651"/>
      <c r="BZ26" s="651"/>
      <c r="CA26" s="651"/>
      <c r="CB26" s="651"/>
      <c r="CC26" s="651"/>
      <c r="CD26" s="651"/>
      <c r="CE26" s="651"/>
      <c r="CF26" s="651"/>
      <c r="CG26" s="651"/>
      <c r="CH26" s="651"/>
      <c r="CI26" s="651"/>
      <c r="CJ26" s="651"/>
      <c r="CK26" s="651"/>
      <c r="CL26" s="651"/>
      <c r="CM26" s="651"/>
      <c r="CN26" s="651"/>
      <c r="CO26" s="651"/>
      <c r="CP26" s="651"/>
      <c r="CQ26" s="651"/>
      <c r="CR26" s="651"/>
      <c r="CS26" s="651"/>
      <c r="DE26" s="1"/>
      <c r="DF26" s="1"/>
    </row>
    <row r="27" spans="19:110" ht="12.75"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DE27" s="1"/>
      <c r="DF27" s="1"/>
    </row>
    <row r="28" spans="1:110" ht="12.75">
      <c r="A28" s="1" t="s">
        <v>79</v>
      </c>
      <c r="Z28" s="650"/>
      <c r="AA28" s="650"/>
      <c r="AB28" s="650"/>
      <c r="AC28" s="650"/>
      <c r="AD28" s="650"/>
      <c r="AE28" s="650"/>
      <c r="AF28" s="650"/>
      <c r="AG28" s="650"/>
      <c r="AH28" s="650"/>
      <c r="AI28" s="650"/>
      <c r="AJ28" s="650"/>
      <c r="AK28" s="650"/>
      <c r="AL28" s="650"/>
      <c r="AM28" s="650"/>
      <c r="AN28" s="650"/>
      <c r="AO28" s="650"/>
      <c r="AP28" s="650"/>
      <c r="AQ28" s="650"/>
      <c r="AR28" s="650"/>
      <c r="AS28" s="650"/>
      <c r="AT28" s="650"/>
      <c r="AU28" s="650"/>
      <c r="AV28" s="650"/>
      <c r="AW28" s="650"/>
      <c r="AX28" s="650"/>
      <c r="AY28" s="650"/>
      <c r="AZ28" s="650"/>
      <c r="BA28" s="650"/>
      <c r="BB28" s="650"/>
      <c r="BC28" s="650"/>
      <c r="BD28" s="650"/>
      <c r="BE28" s="650"/>
      <c r="BK28" s="650" t="s">
        <v>80</v>
      </c>
      <c r="BL28" s="650"/>
      <c r="BM28" s="650"/>
      <c r="BN28" s="650"/>
      <c r="BO28" s="650"/>
      <c r="BP28" s="650"/>
      <c r="BQ28" s="650"/>
      <c r="BR28" s="650"/>
      <c r="BS28" s="650"/>
      <c r="BT28" s="650"/>
      <c r="BU28" s="650"/>
      <c r="BV28" s="650"/>
      <c r="BW28" s="650"/>
      <c r="BX28" s="650"/>
      <c r="BY28" s="650"/>
      <c r="BZ28" s="650"/>
      <c r="CA28" s="650"/>
      <c r="CB28" s="650"/>
      <c r="CC28" s="650"/>
      <c r="CD28" s="650"/>
      <c r="CE28" s="650"/>
      <c r="CF28" s="650"/>
      <c r="CG28" s="650"/>
      <c r="CH28" s="650"/>
      <c r="CI28" s="650"/>
      <c r="CJ28" s="650"/>
      <c r="CK28" s="650"/>
      <c r="CL28" s="650"/>
      <c r="CM28" s="650"/>
      <c r="CN28" s="650"/>
      <c r="CO28" s="650"/>
      <c r="CP28" s="650"/>
      <c r="CQ28" s="650"/>
      <c r="CR28" s="650"/>
      <c r="CS28" s="650"/>
      <c r="CT28" s="650"/>
      <c r="CU28" s="650"/>
      <c r="CV28" s="650"/>
      <c r="CW28" s="650"/>
      <c r="CX28" s="650"/>
      <c r="CY28" s="650"/>
      <c r="CZ28" s="650"/>
      <c r="DE28" s="1"/>
      <c r="DF28" s="1"/>
    </row>
    <row r="29" spans="1:110" ht="12.75">
      <c r="A29" s="1" t="s">
        <v>81</v>
      </c>
      <c r="Z29" s="651" t="s">
        <v>77</v>
      </c>
      <c r="AA29" s="651"/>
      <c r="AB29" s="651"/>
      <c r="AC29" s="651"/>
      <c r="AD29" s="651"/>
      <c r="AE29" s="651"/>
      <c r="AF29" s="651"/>
      <c r="AG29" s="651"/>
      <c r="AH29" s="651"/>
      <c r="AI29" s="651"/>
      <c r="AJ29" s="651"/>
      <c r="AK29" s="651"/>
      <c r="AL29" s="651"/>
      <c r="AM29" s="651"/>
      <c r="AN29" s="651"/>
      <c r="AO29" s="651"/>
      <c r="AP29" s="651"/>
      <c r="AQ29" s="651"/>
      <c r="AR29" s="651"/>
      <c r="AS29" s="651"/>
      <c r="AT29" s="651"/>
      <c r="AU29" s="651"/>
      <c r="AV29" s="651"/>
      <c r="AW29" s="651"/>
      <c r="AX29" s="651"/>
      <c r="AY29" s="651"/>
      <c r="AZ29" s="651"/>
      <c r="BA29" s="651"/>
      <c r="BB29" s="651"/>
      <c r="BC29" s="651"/>
      <c r="BD29" s="651"/>
      <c r="BE29" s="651"/>
      <c r="BK29" s="651" t="s">
        <v>78</v>
      </c>
      <c r="BL29" s="651"/>
      <c r="BM29" s="651"/>
      <c r="BN29" s="651"/>
      <c r="BO29" s="651"/>
      <c r="BP29" s="651"/>
      <c r="BQ29" s="651"/>
      <c r="BR29" s="651"/>
      <c r="BS29" s="651"/>
      <c r="BT29" s="651"/>
      <c r="BU29" s="651"/>
      <c r="BV29" s="651"/>
      <c r="BW29" s="651"/>
      <c r="BX29" s="651"/>
      <c r="BY29" s="651"/>
      <c r="BZ29" s="651"/>
      <c r="CA29" s="651"/>
      <c r="CB29" s="651"/>
      <c r="CC29" s="651"/>
      <c r="CD29" s="651"/>
      <c r="CE29" s="651"/>
      <c r="CF29" s="651"/>
      <c r="CG29" s="651"/>
      <c r="CH29" s="651"/>
      <c r="CI29" s="651"/>
      <c r="CJ29" s="651"/>
      <c r="CK29" s="651"/>
      <c r="CL29" s="651"/>
      <c r="CM29" s="651"/>
      <c r="CN29" s="651"/>
      <c r="CO29" s="651"/>
      <c r="CP29" s="651"/>
      <c r="CQ29" s="651"/>
      <c r="CR29" s="651"/>
      <c r="CS29" s="651"/>
      <c r="CT29" s="651"/>
      <c r="CU29" s="651"/>
      <c r="CV29" s="651"/>
      <c r="CW29" s="651"/>
      <c r="CX29" s="651"/>
      <c r="CY29" s="651"/>
      <c r="CZ29" s="651"/>
      <c r="DE29" s="1"/>
      <c r="DF29" s="1"/>
    </row>
    <row r="30" spans="26:110" ht="12.75"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E30" s="1"/>
      <c r="DF30" s="1"/>
    </row>
    <row r="31" spans="1:110" ht="12.75">
      <c r="A31" s="1" t="s">
        <v>82</v>
      </c>
      <c r="S31" s="650"/>
      <c r="T31" s="650"/>
      <c r="U31" s="650"/>
      <c r="V31" s="650"/>
      <c r="W31" s="650"/>
      <c r="X31" s="650"/>
      <c r="Y31" s="650"/>
      <c r="Z31" s="650"/>
      <c r="AA31" s="650"/>
      <c r="AB31" s="650"/>
      <c r="AC31" s="650"/>
      <c r="AD31" s="650"/>
      <c r="AE31" s="650"/>
      <c r="AF31" s="650"/>
      <c r="AG31" s="650"/>
      <c r="AH31" s="650"/>
      <c r="AI31" s="650"/>
      <c r="AJ31" s="650"/>
      <c r="AK31" s="650"/>
      <c r="AL31" s="650"/>
      <c r="AM31" s="650"/>
      <c r="AN31" s="650"/>
      <c r="AO31" s="650"/>
      <c r="AP31" s="650"/>
      <c r="AQ31" s="650"/>
      <c r="AR31" s="650"/>
      <c r="AS31" s="650"/>
      <c r="AT31" s="650"/>
      <c r="AU31" s="650"/>
      <c r="AV31" s="650"/>
      <c r="AW31" s="650"/>
      <c r="AX31" s="650"/>
      <c r="BD31" s="650" t="s">
        <v>80</v>
      </c>
      <c r="BE31" s="650"/>
      <c r="BF31" s="650"/>
      <c r="BG31" s="650"/>
      <c r="BH31" s="650"/>
      <c r="BI31" s="650"/>
      <c r="BJ31" s="650"/>
      <c r="BK31" s="650"/>
      <c r="BL31" s="650"/>
      <c r="BM31" s="650"/>
      <c r="BN31" s="650"/>
      <c r="BO31" s="650"/>
      <c r="BP31" s="650"/>
      <c r="BQ31" s="650"/>
      <c r="BR31" s="650"/>
      <c r="BS31" s="650"/>
      <c r="BT31" s="650"/>
      <c r="BU31" s="650"/>
      <c r="BV31" s="650"/>
      <c r="BW31" s="650"/>
      <c r="BX31" s="650"/>
      <c r="BY31" s="650"/>
      <c r="BZ31" s="650"/>
      <c r="CA31" s="650"/>
      <c r="CB31" s="650"/>
      <c r="CC31" s="650"/>
      <c r="CD31" s="650"/>
      <c r="CE31" s="650"/>
      <c r="CF31" s="650"/>
      <c r="CG31" s="650"/>
      <c r="CH31" s="650"/>
      <c r="CI31" s="650"/>
      <c r="CJ31" s="650"/>
      <c r="CK31" s="650"/>
      <c r="CL31" s="650"/>
      <c r="CM31" s="650"/>
      <c r="CN31" s="650"/>
      <c r="CO31" s="650"/>
      <c r="CP31" s="650"/>
      <c r="CQ31" s="650"/>
      <c r="CR31" s="650"/>
      <c r="CS31" s="650"/>
      <c r="DE31" s="1"/>
      <c r="DF31" s="1"/>
    </row>
    <row r="32" spans="19:110" ht="12.75">
      <c r="S32" s="651" t="s">
        <v>77</v>
      </c>
      <c r="T32" s="651"/>
      <c r="U32" s="651"/>
      <c r="V32" s="651"/>
      <c r="W32" s="651"/>
      <c r="X32" s="651"/>
      <c r="Y32" s="651"/>
      <c r="Z32" s="651"/>
      <c r="AA32" s="651"/>
      <c r="AB32" s="651"/>
      <c r="AC32" s="651"/>
      <c r="AD32" s="651"/>
      <c r="AE32" s="651"/>
      <c r="AF32" s="651"/>
      <c r="AG32" s="651"/>
      <c r="AH32" s="651"/>
      <c r="AI32" s="651"/>
      <c r="AJ32" s="651"/>
      <c r="AK32" s="651"/>
      <c r="AL32" s="651"/>
      <c r="AM32" s="651"/>
      <c r="AN32" s="651"/>
      <c r="AO32" s="651"/>
      <c r="AP32" s="651"/>
      <c r="AQ32" s="651"/>
      <c r="AR32" s="651"/>
      <c r="AS32" s="651"/>
      <c r="AT32" s="651"/>
      <c r="AU32" s="651"/>
      <c r="AV32" s="651"/>
      <c r="AW32" s="651"/>
      <c r="AX32" s="651"/>
      <c r="BD32" s="651" t="s">
        <v>78</v>
      </c>
      <c r="BE32" s="651"/>
      <c r="BF32" s="651"/>
      <c r="BG32" s="651"/>
      <c r="BH32" s="651"/>
      <c r="BI32" s="651"/>
      <c r="BJ32" s="651"/>
      <c r="BK32" s="651"/>
      <c r="BL32" s="651"/>
      <c r="BM32" s="651"/>
      <c r="BN32" s="651"/>
      <c r="BO32" s="651"/>
      <c r="BP32" s="651"/>
      <c r="BQ32" s="651"/>
      <c r="BR32" s="651"/>
      <c r="BS32" s="651"/>
      <c r="BT32" s="651"/>
      <c r="BU32" s="651"/>
      <c r="BV32" s="651"/>
      <c r="BW32" s="651"/>
      <c r="BX32" s="651"/>
      <c r="BY32" s="651"/>
      <c r="BZ32" s="651"/>
      <c r="CA32" s="651"/>
      <c r="CB32" s="651"/>
      <c r="CC32" s="651"/>
      <c r="CD32" s="651"/>
      <c r="CE32" s="651"/>
      <c r="CF32" s="651"/>
      <c r="CG32" s="651"/>
      <c r="CH32" s="651"/>
      <c r="CI32" s="651"/>
      <c r="CJ32" s="651"/>
      <c r="CK32" s="651"/>
      <c r="CL32" s="651"/>
      <c r="CM32" s="651"/>
      <c r="CN32" s="651"/>
      <c r="CO32" s="651"/>
      <c r="CP32" s="651"/>
      <c r="CQ32" s="651"/>
      <c r="CR32" s="651"/>
      <c r="CS32" s="651"/>
      <c r="DE32" s="1"/>
      <c r="DF32" s="1"/>
    </row>
    <row r="33" spans="47:110" ht="12.75">
      <c r="AU33" s="4"/>
      <c r="DE33" s="1"/>
      <c r="DF33" s="1"/>
    </row>
    <row r="34" spans="1:110" ht="12.75">
      <c r="A34" s="652" t="s">
        <v>83</v>
      </c>
      <c r="B34" s="652"/>
      <c r="C34" s="516" t="s">
        <v>627</v>
      </c>
      <c r="D34" s="516"/>
      <c r="E34" s="516"/>
      <c r="F34" s="516"/>
      <c r="G34" s="508" t="s">
        <v>83</v>
      </c>
      <c r="H34" s="508"/>
      <c r="I34" s="653" t="s">
        <v>989</v>
      </c>
      <c r="J34" s="653"/>
      <c r="K34" s="653"/>
      <c r="L34" s="653"/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3"/>
      <c r="X34" s="653"/>
      <c r="Y34" s="653"/>
      <c r="Z34" s="653"/>
      <c r="AA34" s="653"/>
      <c r="AB34" s="653"/>
      <c r="AC34" s="653"/>
      <c r="AD34" s="653"/>
      <c r="AE34" s="653"/>
      <c r="AF34" s="653"/>
      <c r="AG34" s="654">
        <v>20</v>
      </c>
      <c r="AH34" s="654"/>
      <c r="AI34" s="654"/>
      <c r="AJ34" s="654"/>
      <c r="AK34" s="655" t="s">
        <v>733</v>
      </c>
      <c r="AL34" s="655"/>
      <c r="AM34" s="1" t="s">
        <v>12</v>
      </c>
      <c r="DE34" s="1"/>
      <c r="DF34" s="1"/>
    </row>
    <row r="35" spans="109:110" ht="12.75" hidden="1">
      <c r="DE35" s="1"/>
      <c r="DF35" s="1"/>
    </row>
  </sheetData>
  <sheetProtection/>
  <mergeCells count="140">
    <mergeCell ref="A34:B34"/>
    <mergeCell ref="C34:F34"/>
    <mergeCell ref="G34:H34"/>
    <mergeCell ref="I34:AF34"/>
    <mergeCell ref="AG34:AJ34"/>
    <mergeCell ref="AK34:AL34"/>
    <mergeCell ref="Z29:BE29"/>
    <mergeCell ref="BK29:CZ29"/>
    <mergeCell ref="S31:AX31"/>
    <mergeCell ref="BD31:CS31"/>
    <mergeCell ref="S32:AX32"/>
    <mergeCell ref="BD32:CS32"/>
    <mergeCell ref="S25:AX25"/>
    <mergeCell ref="BD25:CS25"/>
    <mergeCell ref="S26:AX26"/>
    <mergeCell ref="BD26:CS26"/>
    <mergeCell ref="Z28:BE28"/>
    <mergeCell ref="BK28:CZ28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11:AB11"/>
    <mergeCell ref="AC11:AH11"/>
    <mergeCell ref="AI11:AY11"/>
    <mergeCell ref="AZ11:BV11"/>
    <mergeCell ref="BW11:CN11"/>
    <mergeCell ref="CO11:DF11"/>
    <mergeCell ref="A10:AB10"/>
    <mergeCell ref="AC10:AH10"/>
    <mergeCell ref="AI10:AY10"/>
    <mergeCell ref="AZ10:BV10"/>
    <mergeCell ref="BW10:CN10"/>
    <mergeCell ref="CO10:DF10"/>
    <mergeCell ref="A9:AB9"/>
    <mergeCell ref="AC9:AH9"/>
    <mergeCell ref="AI9:AY9"/>
    <mergeCell ref="AZ9:BV9"/>
    <mergeCell ref="BW9:CN9"/>
    <mergeCell ref="CO9:DF9"/>
    <mergeCell ref="A8:AB8"/>
    <mergeCell ref="AC8:AH8"/>
    <mergeCell ref="AI8:AY8"/>
    <mergeCell ref="AZ8:BV8"/>
    <mergeCell ref="BW8:CN8"/>
    <mergeCell ref="CO8:DF8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1</cp:lastModifiedBy>
  <cp:lastPrinted>2015-03-03T10:53:21Z</cp:lastPrinted>
  <dcterms:created xsi:type="dcterms:W3CDTF">2007-09-21T13:36:41Z</dcterms:created>
  <dcterms:modified xsi:type="dcterms:W3CDTF">2015-03-03T11:01:39Z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