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'Доходы'!$F$82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'Доходы'!$A$82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'!$A$1:$K$320</definedName>
  </definedNames>
  <calcPr fullCalcOnLoad="1"/>
</workbook>
</file>

<file path=xl/sharedStrings.xml><?xml version="1.0" encoding="utf-8"?>
<sst xmlns="http://schemas.openxmlformats.org/spreadsheetml/2006/main" count="3177" uniqueCount="851">
  <si>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</si>
  <si>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</si>
  <si>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</si>
  <si>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</si>
  <si>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</si>
  <si>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</si>
  <si>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</si>
  <si>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</si>
  <si>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</si>
  <si>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</si>
  <si>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</si>
  <si>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</si>
  <si>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</si>
  <si>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</si>
  <si>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</si>
  <si>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</si>
  <si>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</si>
  <si>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</si>
  <si>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</si>
  <si>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</si>
  <si>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</si>
  <si>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</si>
  <si>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</si>
  <si>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</si>
  <si>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</si>
  <si>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</si>
  <si>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</si>
  <si>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</si>
  <si>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</si>
  <si>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</si>
  <si>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</si>
  <si>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</si>
  <si>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</si>
  <si>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</si>
  <si>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</si>
  <si>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</si>
  <si>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</si>
  <si>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</si>
  <si>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</si>
  <si>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</si>
  <si>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</si>
  <si>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</si>
  <si>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</si>
  <si>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</si>
  <si>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</si>
  <si>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</si>
  <si>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</si>
  <si>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</si>
  <si>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</si>
  <si>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</si>
  <si>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</si>
  <si>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</si>
  <si>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</si>
  <si>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</si>
  <si>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</si>
  <si>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</si>
  <si>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</si>
  <si>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</si>
  <si>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</si>
  <si>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</si>
  <si>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</si>
  <si>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</si>
  <si>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</si>
  <si>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</si>
  <si>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</si>
  <si>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</si>
  <si>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</si>
  <si>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</si>
  <si>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</si>
  <si>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</si>
  <si>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</si>
  <si>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</si>
  <si>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</si>
  <si>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</si>
  <si>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</si>
  <si>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</si>
  <si>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</si>
  <si>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</si>
  <si>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</si>
  <si>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</si>
  <si>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</si>
  <si>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</si>
  <si>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</si>
  <si>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</si>
  <si>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</si>
  <si>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</si>
  <si>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</si>
  <si>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</si>
  <si>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</si>
  <si>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</si>
  <si>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</si>
  <si>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</si>
  <si>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</si>
  <si>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</si>
  <si>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</si>
  <si>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</si>
  <si>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</si>
  <si>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</si>
  <si>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</si>
  <si>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</si>
  <si>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</si>
  <si>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</si>
  <si>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</si>
  <si>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</si>
  <si>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</si>
  <si>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</si>
  <si>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</si>
  <si>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</si>
  <si>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</si>
  <si>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</si>
  <si>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</si>
  <si>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</si>
  <si>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</si>
  <si>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</si>
  <si>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</si>
  <si>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</si>
  <si>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</si>
  <si>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</si>
  <si>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</si>
  <si>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</si>
  <si>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</si>
  <si>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</si>
  <si>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</si>
  <si>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</si>
  <si>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</si>
  <si>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</si>
  <si>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</si>
  <si>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</si>
  <si>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</si>
  <si>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</si>
  <si>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</si>
  <si>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</si>
  <si>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</si>
  <si>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</si>
  <si>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</si>
  <si>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</si>
  <si>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</si>
  <si>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</si>
  <si>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</si>
  <si>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</si>
  <si>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</si>
  <si>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</si>
  <si>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</si>
  <si>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</si>
  <si>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</si>
  <si>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</si>
  <si>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</si>
  <si>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</si>
  <si>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</si>
  <si>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</si>
  <si>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</si>
  <si>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</si>
  <si>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</si>
  <si>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</si>
  <si>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</si>
  <si>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</si>
  <si>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</si>
  <si>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</si>
  <si>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</si>
  <si>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</si>
  <si>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</si>
  <si>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</si>
  <si>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</si>
  <si>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</si>
  <si>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</si>
  <si>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</si>
  <si>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</si>
  <si>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</si>
  <si>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</si>
  <si>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</si>
  <si>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</si>
  <si>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</si>
  <si>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</si>
  <si>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</si>
  <si>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</si>
  <si>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</si>
  <si>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</si>
  <si>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</si>
  <si>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</si>
  <si>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</si>
  <si>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</si>
  <si>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</si>
  <si>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</si>
  <si>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</si>
  <si>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</si>
  <si>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</si>
  <si>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</si>
  <si>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</si>
  <si>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</si>
  <si>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</si>
  <si>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</si>
  <si>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</si>
  <si>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</si>
  <si>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</si>
  <si>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</si>
  <si>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</si>
  <si>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</si>
  <si>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</si>
  <si>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</si>
  <si>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</si>
  <si>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</si>
  <si>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</si>
  <si>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</si>
  <si>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</si>
  <si>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</si>
  <si>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</si>
  <si>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</si>
  <si>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</si>
  <si>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</si>
  <si>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</si>
  <si>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</si>
  <si>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</si>
  <si>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</si>
  <si>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</si>
  <si>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</si>
  <si>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</si>
  <si>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</si>
  <si>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</si>
  <si>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</si>
  <si>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</si>
  <si>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</si>
  <si>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</si>
  <si>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</si>
  <si>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</si>
  <si>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</si>
  <si>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</si>
  <si>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</si>
  <si>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</si>
  <si>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</si>
  <si>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</si>
  <si>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</si>
  <si>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</si>
  <si>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</si>
  <si>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</si>
  <si>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</si>
  <si>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</si>
  <si>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</si>
  <si>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</si>
  <si>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</si>
  <si>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</si>
  <si>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</si>
  <si>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</si>
  <si>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</si>
  <si>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</si>
  <si>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</si>
  <si>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</si>
  <si>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</si>
  <si>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</si>
  <si>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</si>
  <si>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</si>
  <si>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</si>
  <si>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</si>
  <si>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</si>
  <si>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</si>
  <si>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</si>
  <si>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</si>
  <si>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</si>
  <si>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</si>
  <si>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</si>
  <si>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</si>
  <si>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</si>
  <si>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</si>
  <si>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</si>
  <si>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</si>
  <si>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</si>
  <si>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</si>
  <si>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</si>
  <si>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</si>
  <si>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</si>
  <si>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</si>
  <si>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</si>
  <si>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</si>
  <si>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</si>
  <si>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</si>
  <si>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</si>
  <si>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</si>
  <si>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</si>
  <si>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</si>
  <si>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</si>
  <si>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</si>
  <si>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</si>
  <si>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</si>
  <si>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</si>
  <si>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</si>
  <si>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</si>
  <si>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</si>
  <si>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</si>
  <si>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</si>
  <si>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</si>
  <si>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</si>
  <si>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</si>
  <si>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</si>
  <si>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</si>
  <si>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</si>
  <si>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</si>
  <si>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</si>
  <si>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</si>
  <si>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</si>
  <si>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</si>
  <si>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</si>
  <si>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</si>
  <si>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</si>
  <si>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</si>
  <si>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</si>
  <si>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</si>
  <si>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</si>
  <si>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</si>
  <si>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</si>
  <si>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</si>
  <si>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</si>
  <si>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</si>
  <si>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</si>
  <si>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</si>
  <si>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</si>
  <si>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</si>
  <si>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</si>
  <si>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</si>
  <si>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</si>
  <si>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</si>
  <si>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</si>
  <si>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</si>
  <si>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</si>
  <si>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</si>
  <si>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</si>
  <si>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</si>
  <si>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</si>
  <si>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</si>
  <si>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</si>
  <si>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</si>
  <si>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</si>
  <si>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</si>
  <si>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</si>
  <si>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</si>
  <si>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</si>
  <si>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</si>
  <si>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</si>
  <si>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</si>
  <si>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</si>
  <si>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</si>
  <si>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</si>
  <si>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</si>
  <si>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</si>
  <si>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</si>
  <si>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</si>
  <si>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</si>
  <si>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</si>
  <si>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</si>
  <si>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</si>
  <si>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</si>
  <si>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</si>
  <si>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</si>
  <si>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</si>
  <si>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</si>
  <si>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</si>
  <si>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</si>
  <si>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</si>
  <si>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</si>
  <si>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</si>
  <si>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</si>
  <si>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</si>
  <si>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</si>
  <si>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</si>
  <si>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</si>
  <si>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</si>
  <si>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</si>
  <si>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</si>
  <si>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</si>
  <si>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</si>
  <si>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</si>
  <si>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</si>
  <si>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</si>
  <si>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</si>
  <si>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</si>
  <si>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</si>
  <si>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</si>
  <si>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</si>
  <si>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</si>
  <si>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</si>
  <si>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</si>
  <si>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</si>
  <si>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</si>
  <si>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</si>
  <si>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</si>
  <si>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</si>
  <si>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</si>
  <si>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</si>
  <si>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</si>
  <si>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</si>
  <si>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</si>
  <si>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</si>
  <si>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</si>
  <si>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</si>
  <si>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</si>
  <si>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</si>
  <si>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</si>
  <si>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</si>
  <si>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</si>
  <si>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</si>
  <si>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</si>
  <si>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</si>
  <si>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</si>
  <si>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</si>
  <si>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</si>
  <si>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</si>
  <si>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</si>
  <si>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</si>
  <si>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</si>
  <si>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</si>
  <si>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</si>
  <si>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</si>
  <si>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</si>
  <si>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</si>
  <si>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</si>
  <si>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</si>
  <si>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</si>
  <si>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</si>
  <si>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</si>
  <si>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</si>
  <si>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</si>
  <si>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</si>
  <si>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</si>
  <si>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</si>
  <si>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</si>
  <si>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</si>
  <si>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</si>
  <si>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</si>
  <si>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</si>
  <si>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</si>
  <si>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</si>
  <si>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</si>
  <si>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</si>
  <si>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</si>
  <si>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</si>
  <si>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</si>
  <si>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</si>
  <si>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</si>
  <si>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</si>
  <si>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</si>
  <si>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</si>
  <si>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</si>
  <si>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</si>
  <si>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</si>
  <si>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</si>
  <si>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</si>
  <si>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</si>
  <si>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</si>
  <si>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</si>
  <si>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</si>
  <si>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</si>
  <si>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</si>
  <si>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</si>
  <si>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</si>
  <si>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</si>
  <si>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</si>
  <si>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</si>
  <si>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</si>
  <si>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</si>
  <si>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</si>
  <si>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</si>
  <si>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</si>
  <si>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</si>
  <si>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</si>
  <si>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</si>
  <si>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</si>
  <si>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</si>
  <si>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</si>
  <si>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</si>
  <si>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</si>
  <si>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</si>
  <si>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</si>
  <si>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</si>
  <si>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</si>
  <si>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</si>
  <si>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</si>
  <si>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</si>
  <si>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</si>
  <si>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</si>
  <si>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</si>
  <si>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</si>
  <si>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</si>
  <si>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</si>
  <si>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</si>
  <si>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</si>
  <si>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</si>
  <si>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</si>
  <si>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</si>
  <si>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</si>
  <si>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</si>
  <si>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</si>
  <si>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</si>
  <si>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</si>
  <si>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</si>
  <si>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</si>
  <si>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</si>
  <si>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</si>
  <si>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</si>
  <si>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</si>
  <si>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</si>
  <si>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</si>
  <si>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</si>
  <si>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</si>
  <si>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</si>
  <si>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</si>
  <si>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</si>
  <si>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</si>
  <si>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</si>
  <si>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</si>
  <si>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</si>
  <si>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</si>
  <si>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</si>
  <si>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</si>
  <si>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</si>
  <si>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</si>
  <si>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</si>
  <si>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</si>
  <si>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</si>
  <si>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</si>
  <si>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</si>
  <si>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</si>
  <si>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</si>
  <si>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</si>
  <si>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</si>
  <si>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</si>
  <si>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</si>
  <si>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</si>
  <si>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</si>
  <si>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</si>
  <si>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</si>
  <si>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</si>
  <si>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</si>
  <si>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</si>
  <si>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</si>
  <si>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</si>
  <si>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</si>
  <si>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</si>
  <si>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</si>
  <si>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</si>
  <si>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</si>
  <si>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</si>
  <si>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</si>
  <si>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</si>
  <si>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</si>
  <si>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</si>
  <si>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</si>
  <si>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</si>
  <si>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</si>
  <si>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</si>
  <si>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</si>
  <si>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</si>
  <si>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</si>
  <si>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</si>
  <si>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</si>
  <si>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</si>
  <si>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</si>
  <si>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</si>
  <si>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</si>
  <si>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</si>
  <si>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</si>
  <si>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</si>
  <si>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</si>
  <si>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</si>
  <si>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</si>
  <si>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</si>
  <si>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</si>
  <si>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</si>
  <si>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</si>
  <si>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</si>
  <si>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</si>
  <si>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</si>
  <si>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</si>
  <si>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</si>
  <si>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</si>
  <si>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</si>
  <si>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</si>
  <si>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</si>
  <si>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</si>
  <si>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</si>
  <si>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</si>
  <si>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</si>
  <si>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</si>
  <si>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</si>
  <si>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</si>
  <si>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</si>
  <si>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</si>
  <si>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</si>
  <si>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</si>
  <si>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</si>
  <si>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</si>
  <si>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</si>
  <si>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</si>
  <si>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</si>
  <si>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</si>
  <si>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</si>
  <si>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</si>
  <si>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</si>
  <si>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</si>
  <si>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</si>
  <si>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</si>
  <si>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</si>
  <si>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</si>
  <si>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</si>
  <si>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</si>
  <si>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</si>
  <si>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</si>
  <si>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</si>
  <si>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</si>
  <si>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</si>
  <si>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</si>
  <si>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</si>
  <si>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</si>
  <si>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</si>
  <si>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</si>
  <si>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</si>
  <si>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</si>
  <si>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</si>
  <si>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</si>
  <si>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</si>
  <si>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</si>
  <si>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</si>
  <si>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</si>
  <si>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</si>
  <si>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</si>
  <si>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</si>
  <si>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</si>
  <si>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</si>
  <si>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</si>
  <si>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</si>
  <si>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</si>
  <si>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</si>
  <si>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</si>
  <si>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</si>
  <si>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</si>
  <si>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</si>
  <si>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01 0 01 20600</t>
  </si>
  <si>
    <t>01 0 01 20620</t>
  </si>
  <si>
    <t>02 0 03 00000</t>
  </si>
  <si>
    <t>Основное мероприятие "Обеспечение первичных мер пожарной безопасности"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</si>
  <si>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</si>
  <si>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</si>
  <si>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</si>
  <si>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</si>
  <si>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</si>
  <si>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</si>
  <si>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</si>
  <si>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</si>
  <si>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</si>
  <si>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</si>
  <si>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</si>
  <si>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</si>
  <si>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</si>
  <si>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</si>
  <si>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</si>
  <si>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</si>
  <si>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</si>
  <si>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</si>
  <si>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</si>
  <si>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</si>
  <si>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</si>
  <si>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</si>
  <si>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</si>
  <si>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</si>
  <si>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</si>
  <si>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</si>
  <si>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</si>
  <si>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</si>
  <si>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</si>
  <si>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</si>
  <si>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</si>
  <si>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</si>
  <si>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</si>
  <si>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</si>
  <si>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</si>
  <si>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</si>
  <si>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</si>
  <si>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</si>
  <si>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</si>
  <si>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</si>
  <si>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</si>
  <si>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</si>
  <si>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</si>
  <si>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</si>
  <si>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</si>
  <si>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</si>
  <si>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</si>
  <si>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</si>
  <si>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</si>
  <si>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</si>
  <si>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</si>
  <si>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</si>
  <si>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</si>
  <si>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</si>
  <si>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</si>
  <si>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</si>
  <si>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</si>
  <si>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</si>
  <si>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</si>
  <si>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</si>
  <si>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</si>
  <si>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</si>
  <si>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</si>
  <si>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</si>
  <si>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</si>
  <si>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</si>
  <si>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</si>
  <si>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</si>
  <si>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</si>
  <si>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</si>
  <si>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</si>
  <si>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</si>
  <si>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</si>
  <si>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</si>
  <si>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</si>
  <si>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</si>
  <si>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</si>
  <si>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</si>
  <si>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</si>
  <si>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000 11600000000000000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</si>
  <si>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</si>
  <si>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</si>
  <si>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</si>
  <si>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14</t>
  </si>
  <si>
    <t>03 0 01 20910</t>
  </si>
  <si>
    <t>Содержание автомобильных дорог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</si>
  <si>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</si>
  <si>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</si>
  <si>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</si>
  <si>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</si>
  <si>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</si>
  <si>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</si>
  <si>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</si>
  <si>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</si>
  <si>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</si>
  <si>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</si>
  <si>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</si>
  <si>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</si>
  <si>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</si>
  <si>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</si>
  <si>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</si>
  <si>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</si>
  <si>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</si>
  <si>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</si>
  <si>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</si>
  <si>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</si>
  <si>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</si>
  <si>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</si>
  <si>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</si>
  <si>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</si>
  <si>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</si>
  <si>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</si>
  <si>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</si>
  <si>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</si>
  <si>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</si>
  <si>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</si>
  <si>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</si>
  <si>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</si>
  <si>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</si>
  <si>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</si>
  <si>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</si>
  <si>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</si>
  <si>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</si>
  <si>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</si>
  <si>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</si>
  <si>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</si>
  <si>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</si>
  <si>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</si>
  <si>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00011651040020000140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</si>
  <si>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</si>
  <si>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</si>
  <si>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</si>
  <si>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</si>
  <si>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</si>
  <si>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</si>
  <si>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</si>
  <si>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</si>
  <si>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</si>
  <si>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</si>
  <si>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</si>
  <si>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</si>
  <si>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</si>
  <si>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</si>
  <si>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</si>
  <si>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</si>
  <si>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</si>
  <si>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</si>
  <si>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</si>
  <si>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</si>
  <si>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</si>
  <si>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</si>
  <si>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</si>
  <si>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</si>
  <si>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</si>
  <si>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</si>
  <si>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</si>
  <si>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</si>
  <si>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Х</t>
  </si>
  <si>
    <t>06 2 02 70000</t>
  </si>
  <si>
    <t>06 2 02 70670</t>
  </si>
  <si>
    <t>Капитальный ремонт объектов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</si>
  <si>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</si>
  <si>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</si>
  <si>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</si>
  <si>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</si>
  <si>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</si>
  <si>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</si>
  <si>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</si>
  <si>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</si>
  <si>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</si>
  <si>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</si>
  <si>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</si>
  <si>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</si>
  <si>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</si>
  <si>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</si>
  <si>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</si>
  <si>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02 0 03 70000</t>
  </si>
  <si>
    <t>02 0 03 70880</t>
  </si>
  <si>
    <t xml:space="preserve"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</si>
  <si>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</si>
  <si>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</si>
  <si>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</si>
  <si>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</si>
  <si>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000 11109040000000120</t>
  </si>
  <si>
    <t>000 11109045100000120</t>
  </si>
  <si>
    <t>04 1 01 S0660</t>
  </si>
  <si>
    <t>90 1 00 65570</t>
  </si>
  <si>
    <t>Межбюджетные трансферты бюджетам муниципальных районов из бюджетов поселений  и межбюджетные трансферты бюджетам поселений их бюджетов муниципальных районов</t>
  </si>
  <si>
    <t>Межбюджетные трансферты на осуществление полномочий по участию в предупреждении черезвычайных ситуаций в границах муниципального образования</t>
  </si>
  <si>
    <t>Другие вопросы в области национальной безопасности и правоохранительной деятельности</t>
  </si>
  <si>
    <t>Основное мероприятие "Участи в профилактике терроризма и экстремизма"</t>
  </si>
  <si>
    <t>02 0 04 00000</t>
  </si>
  <si>
    <t>02 0 04 20000</t>
  </si>
  <si>
    <t>Участие в профилактике терроризма и экстремизма, а также минимизации и (или) ликвидации последствий проявлений терроризма и экстремизма</t>
  </si>
  <si>
    <t>02 0 04 20590</t>
  </si>
  <si>
    <t>00 00 00 00000</t>
  </si>
  <si>
    <t>Софинансирования мероприятий на проектирование, строительство и реконструкцию в целях обустройства сельских населенных пунктов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</si>
  <si>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</si>
  <si>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</si>
  <si>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Иные выплаты населению</t>
  </si>
  <si>
    <t>90 1 00 97090</t>
  </si>
  <si>
    <t>300</t>
  </si>
  <si>
    <t>360</t>
  </si>
  <si>
    <t>18</t>
  </si>
  <si>
    <t xml:space="preserve">Невыясненные поступления </t>
  </si>
  <si>
    <t>000 11701000000000180</t>
  </si>
  <si>
    <t>Невыясненные поступления, зачисляемые в бюджеты сельских поселений</t>
  </si>
  <si>
    <t>000 11701050000000180</t>
  </si>
  <si>
    <t>марта</t>
  </si>
  <si>
    <t>ВРИО главный бухгалтер</t>
  </si>
  <si>
    <t>Ведущий специалист-экономист</t>
  </si>
  <si>
    <t>Е.И. Ерина</t>
  </si>
  <si>
    <t>Е.И.Ерина</t>
  </si>
  <si>
    <t>на 01.03.2018г.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</si>
</sst>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49" fontId="3" fillId="0" borderId="45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5" borderId="22" xfId="52" applyNumberFormat="1" applyFont="1" applyFill="1" applyBorder="1" applyAlignment="1">
      <alignment horizontal="center" vertical="center"/>
      <protection/>
    </xf>
    <xf numFmtId="2" fontId="6" fillId="35" borderId="0" xfId="52" applyNumberFormat="1" applyFont="1" applyFill="1" applyAlignment="1">
      <alignment vertical="center"/>
      <protection/>
    </xf>
    <xf numFmtId="0" fontId="6" fillId="35" borderId="0" xfId="52" applyFont="1" applyFill="1">
      <alignment/>
      <protection/>
    </xf>
    <xf numFmtId="4" fontId="6" fillId="35" borderId="0" xfId="52" applyNumberFormat="1" applyFont="1" applyFill="1">
      <alignment/>
      <protection/>
    </xf>
    <xf numFmtId="0" fontId="9" fillId="35" borderId="19" xfId="52" applyFont="1" applyFill="1" applyBorder="1" applyAlignment="1">
      <alignment vertical="top" wrapText="1"/>
      <protection/>
    </xf>
    <xf numFmtId="4" fontId="9" fillId="35" borderId="22" xfId="52" applyNumberFormat="1" applyFont="1" applyFill="1" applyBorder="1" applyAlignment="1">
      <alignment horizontal="right" vertical="center" wrapText="1"/>
      <protection/>
    </xf>
    <xf numFmtId="4" fontId="10" fillId="35" borderId="22" xfId="52" applyNumberFormat="1" applyFont="1" applyFill="1" applyBorder="1" applyAlignment="1">
      <alignment horizontal="right" vertical="center" wrapText="1"/>
      <protection/>
    </xf>
    <xf numFmtId="0" fontId="9" fillId="35" borderId="19" xfId="52" applyFont="1" applyFill="1" applyBorder="1" applyAlignment="1">
      <alignment wrapText="1"/>
      <protection/>
    </xf>
    <xf numFmtId="0" fontId="9" fillId="35" borderId="19" xfId="52" applyNumberFormat="1" applyFont="1" applyFill="1" applyBorder="1" applyAlignment="1">
      <alignment horizontal="left" vertical="center" wrapText="1"/>
      <protection/>
    </xf>
    <xf numFmtId="49" fontId="9" fillId="35" borderId="19" xfId="52" applyNumberFormat="1" applyFont="1" applyFill="1" applyBorder="1" applyAlignment="1">
      <alignment horizontal="left" vertical="top" wrapText="1"/>
      <protection/>
    </xf>
    <xf numFmtId="49" fontId="9" fillId="35" borderId="19" xfId="53" applyNumberFormat="1" applyFont="1" applyFill="1" applyBorder="1" applyAlignment="1">
      <alignment horizontal="left" vertical="top" wrapText="1"/>
      <protection/>
    </xf>
    <xf numFmtId="0" fontId="9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vertical="top" wrapText="1"/>
      <protection/>
    </xf>
    <xf numFmtId="0" fontId="9" fillId="35" borderId="19" xfId="52" applyNumberFormat="1" applyFont="1" applyFill="1" applyBorder="1" applyAlignment="1">
      <alignment horizontal="left" vertical="top" wrapText="1"/>
      <protection/>
    </xf>
    <xf numFmtId="49" fontId="7" fillId="35" borderId="19" xfId="0" applyNumberFormat="1" applyFont="1" applyFill="1" applyBorder="1" applyAlignment="1">
      <alignment horizontal="left" vertical="center" wrapText="1"/>
    </xf>
    <xf numFmtId="0" fontId="10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horizontal="center" vertical="center" wrapText="1"/>
      <protection/>
    </xf>
    <xf numFmtId="49" fontId="10" fillId="35" borderId="19" xfId="52" applyNumberFormat="1" applyFont="1" applyFill="1" applyBorder="1" applyAlignment="1">
      <alignment horizontal="center" vertical="center" wrapText="1"/>
      <protection/>
    </xf>
    <xf numFmtId="49" fontId="9" fillId="35" borderId="27" xfId="52" applyNumberFormat="1" applyFont="1" applyFill="1" applyBorder="1" applyAlignment="1">
      <alignment horizontal="left" vertical="center" wrapText="1"/>
      <protection/>
    </xf>
    <xf numFmtId="49" fontId="9" fillId="35" borderId="22" xfId="52" applyNumberFormat="1" applyFont="1" applyFill="1" applyBorder="1" applyAlignment="1">
      <alignment horizontal="center" vertical="center" wrapText="1"/>
      <protection/>
    </xf>
    <xf numFmtId="49" fontId="10" fillId="35" borderId="22" xfId="52" applyNumberFormat="1" applyFont="1" applyFill="1" applyBorder="1" applyAlignment="1">
      <alignment horizontal="center" vertical="center" wrapText="1"/>
      <protection/>
    </xf>
    <xf numFmtId="49" fontId="9" fillId="36" borderId="27" xfId="53" applyNumberFormat="1" applyFont="1" applyFill="1" applyBorder="1" applyAlignment="1">
      <alignment horizontal="left" vertical="center" wrapText="1"/>
      <protection/>
    </xf>
    <xf numFmtId="169" fontId="3" fillId="0" borderId="20" xfId="55" applyNumberFormat="1" applyFont="1" applyBorder="1" applyAlignment="1" applyProtection="1">
      <alignment horizontal="left" wrapText="1"/>
      <protection/>
    </xf>
    <xf numFmtId="4" fontId="3" fillId="35" borderId="22" xfId="55" applyNumberFormat="1" applyFont="1" applyFill="1" applyBorder="1" applyAlignment="1" applyProtection="1">
      <alignment horizontal="right"/>
      <protection/>
    </xf>
    <xf numFmtId="4" fontId="3" fillId="35" borderId="23" xfId="55" applyNumberFormat="1" applyFont="1" applyFill="1" applyBorder="1" applyAlignment="1" applyProtection="1">
      <alignment horizontal="right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49" fontId="10" fillId="0" borderId="19" xfId="52" applyNumberFormat="1" applyFont="1" applyFill="1" applyBorder="1" applyAlignment="1">
      <alignment horizontal="left" vertical="top" wrapText="1"/>
      <protection/>
    </xf>
    <xf numFmtId="4" fontId="53" fillId="35" borderId="19" xfId="52" applyNumberFormat="1" applyFont="1" applyFill="1" applyBorder="1" applyAlignment="1">
      <alignment horizontal="right" vertical="center"/>
      <protection/>
    </xf>
    <xf numFmtId="0" fontId="54" fillId="0" borderId="0" xfId="52" applyFont="1" applyFill="1" applyAlignment="1">
      <alignment vertical="center" wrapText="1"/>
      <protection/>
    </xf>
    <xf numFmtId="4" fontId="53" fillId="0" borderId="22" xfId="52" applyNumberFormat="1" applyFont="1" applyFill="1" applyBorder="1" applyAlignment="1">
      <alignment horizontal="right" vertical="center" wrapText="1"/>
      <protection/>
    </xf>
    <xf numFmtId="4" fontId="53" fillId="0" borderId="19" xfId="52" applyNumberFormat="1" applyFont="1" applyFill="1" applyBorder="1" applyAlignment="1">
      <alignment horizontal="right" vertical="center"/>
      <protection/>
    </xf>
    <xf numFmtId="4" fontId="55" fillId="35" borderId="19" xfId="52" applyNumberFormat="1" applyFont="1" applyFill="1" applyBorder="1" applyAlignment="1">
      <alignment horizontal="right" vertical="center"/>
      <protection/>
    </xf>
    <xf numFmtId="4" fontId="55" fillId="0" borderId="19" xfId="52" applyNumberFormat="1" applyFont="1" applyFill="1" applyBorder="1" applyAlignment="1">
      <alignment horizontal="right" vertical="center"/>
      <protection/>
    </xf>
    <xf numFmtId="166" fontId="56" fillId="0" borderId="0" xfId="52" applyNumberFormat="1" applyFont="1" applyFill="1" applyBorder="1" applyAlignment="1">
      <alignment horizontal="right" vertical="center"/>
      <protection/>
    </xf>
    <xf numFmtId="166" fontId="54" fillId="0" borderId="0" xfId="52" applyNumberFormat="1" applyFont="1" applyFill="1" applyBorder="1" applyAlignment="1">
      <alignment horizontal="right" vertical="center"/>
      <protection/>
    </xf>
    <xf numFmtId="0" fontId="54" fillId="0" borderId="0" xfId="52" applyFont="1" applyFill="1" applyBorder="1">
      <alignment/>
      <protection/>
    </xf>
    <xf numFmtId="166" fontId="54" fillId="0" borderId="0" xfId="52" applyNumberFormat="1" applyFont="1" applyFill="1" applyBorder="1">
      <alignment/>
      <protection/>
    </xf>
    <xf numFmtId="0" fontId="54" fillId="0" borderId="0" xfId="52" applyFont="1" applyFill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 horizontal="right"/>
      <protection/>
    </xf>
    <xf numFmtId="49" fontId="3" fillId="0" borderId="0" xfId="55" applyNumberFormat="1" applyFont="1" applyFill="1" applyBorder="1" applyAlignment="1" applyProtection="1">
      <alignment horizontal="right"/>
      <protection/>
    </xf>
    <xf numFmtId="0" fontId="2" fillId="0" borderId="0" xfId="55" applyFont="1" applyFill="1" applyBorder="1" applyAlignment="1" applyProtection="1">
      <alignment horizontal="center"/>
      <protection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" fontId="3" fillId="0" borderId="33" xfId="55" applyNumberFormat="1" applyFont="1" applyFill="1" applyBorder="1" applyAlignment="1" applyProtection="1">
      <alignment horizontal="right"/>
      <protection/>
    </xf>
    <xf numFmtId="4" fontId="3" fillId="0" borderId="31" xfId="55" applyNumberFormat="1" applyFont="1" applyFill="1" applyBorder="1" applyAlignment="1" applyProtection="1">
      <alignment horizontal="right"/>
      <protection/>
    </xf>
    <xf numFmtId="4" fontId="3" fillId="0" borderId="22" xfId="55" applyNumberFormat="1" applyFont="1" applyFill="1" applyBorder="1" applyAlignment="1" applyProtection="1">
      <alignment horizontal="right"/>
      <protection/>
    </xf>
    <xf numFmtId="49" fontId="3" fillId="0" borderId="44" xfId="55" applyNumberFormat="1" applyFont="1" applyFill="1" applyBorder="1" applyAlignment="1" applyProtection="1">
      <alignment horizontal="center" vertical="center"/>
      <protection/>
    </xf>
    <xf numFmtId="0" fontId="0" fillId="0" borderId="0" xfId="55" applyFill="1">
      <alignment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Fill="1" applyBorder="1" applyAlignment="1" applyProtection="1">
      <alignment horizontal="center" vertical="center" wrapText="1"/>
      <protection/>
    </xf>
    <xf numFmtId="49" fontId="3" fillId="0" borderId="53" xfId="55" applyNumberFormat="1" applyFont="1" applyFill="1" applyBorder="1" applyAlignment="1" applyProtection="1">
      <alignment horizontal="center" vertical="center" wrapText="1"/>
      <protection/>
    </xf>
    <xf numFmtId="49" fontId="3" fillId="0" borderId="22" xfId="55" applyNumberFormat="1" applyFont="1" applyFill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53" fillId="0" borderId="31" xfId="52" applyFont="1" applyFill="1" applyBorder="1" applyAlignment="1">
      <alignment horizontal="center" vertical="center" wrapText="1"/>
      <protection/>
    </xf>
    <xf numFmtId="0" fontId="53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3" fillId="0" borderId="55" xfId="53" applyFont="1" applyBorder="1" applyAlignment="1">
      <alignment vertical="center" wrapText="1"/>
      <protection/>
    </xf>
    <xf numFmtId="0" fontId="13" fillId="0" borderId="56" xfId="53" applyFont="1" applyBorder="1" applyAlignment="1">
      <alignment vertical="center" wrapText="1"/>
      <protection/>
    </xf>
    <xf numFmtId="49" fontId="13" fillId="0" borderId="57" xfId="53" applyNumberFormat="1" applyFont="1" applyBorder="1" applyAlignment="1">
      <alignment horizontal="center"/>
      <protection/>
    </xf>
    <xf numFmtId="49" fontId="13" fillId="0" borderId="58" xfId="53" applyNumberFormat="1" applyFont="1" applyBorder="1" applyAlignment="1">
      <alignment horizontal="center"/>
      <protection/>
    </xf>
    <xf numFmtId="167" fontId="13" fillId="0" borderId="58" xfId="53" applyNumberFormat="1" applyFont="1" applyBorder="1" applyAlignment="1">
      <alignment horizontal="right"/>
      <protection/>
    </xf>
    <xf numFmtId="0" fontId="13" fillId="0" borderId="59" xfId="53" applyFont="1" applyBorder="1" applyAlignment="1">
      <alignment vertical="center" wrapText="1"/>
      <protection/>
    </xf>
    <xf numFmtId="0" fontId="13" fillId="0" borderId="60" xfId="53" applyFont="1" applyBorder="1" applyAlignment="1">
      <alignment vertical="center" wrapText="1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2" xfId="53" applyNumberFormat="1" applyFont="1" applyBorder="1" applyAlignment="1">
      <alignment horizontal="center"/>
      <protection/>
    </xf>
    <xf numFmtId="49" fontId="13" fillId="0" borderId="63" xfId="53" applyNumberFormat="1" applyFont="1" applyBorder="1" applyAlignment="1">
      <alignment horizontal="center"/>
      <protection/>
    </xf>
    <xf numFmtId="49" fontId="13" fillId="0" borderId="54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2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horizontal="left" wrapText="1"/>
      <protection/>
    </xf>
    <xf numFmtId="0" fontId="13" fillId="0" borderId="67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center" vertical="top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225" t="s">
        <v>60</v>
      </c>
      <c r="B2" s="225"/>
      <c r="C2" s="225"/>
      <c r="D2" s="225"/>
      <c r="E2" s="1"/>
      <c r="F2" s="6" t="s">
        <v>61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226" t="s">
        <v>16</v>
      </c>
      <c r="B4" s="229" t="s">
        <v>17</v>
      </c>
      <c r="C4" s="223" t="s">
        <v>62</v>
      </c>
      <c r="D4" s="232" t="s">
        <v>19</v>
      </c>
      <c r="E4" s="235" t="s">
        <v>20</v>
      </c>
      <c r="F4" s="221" t="s">
        <v>21</v>
      </c>
    </row>
    <row r="5" spans="1:6" ht="5.25" customHeight="1">
      <c r="A5" s="227"/>
      <c r="B5" s="230"/>
      <c r="C5" s="224"/>
      <c r="D5" s="233"/>
      <c r="E5" s="236"/>
      <c r="F5" s="222"/>
    </row>
    <row r="6" spans="1:6" ht="9" customHeight="1">
      <c r="A6" s="227"/>
      <c r="B6" s="230"/>
      <c r="C6" s="224"/>
      <c r="D6" s="233"/>
      <c r="E6" s="236"/>
      <c r="F6" s="222"/>
    </row>
    <row r="7" spans="1:6" ht="6" customHeight="1">
      <c r="A7" s="227"/>
      <c r="B7" s="230"/>
      <c r="C7" s="224"/>
      <c r="D7" s="233"/>
      <c r="E7" s="236"/>
      <c r="F7" s="222"/>
    </row>
    <row r="8" spans="1:6" ht="6" customHeight="1">
      <c r="A8" s="227"/>
      <c r="B8" s="230"/>
      <c r="C8" s="224"/>
      <c r="D8" s="233"/>
      <c r="E8" s="236"/>
      <c r="F8" s="222"/>
    </row>
    <row r="9" spans="1:6" ht="10.5" customHeight="1">
      <c r="A9" s="227"/>
      <c r="B9" s="230"/>
      <c r="C9" s="224"/>
      <c r="D9" s="233"/>
      <c r="E9" s="236"/>
      <c r="F9" s="222"/>
    </row>
    <row r="10" spans="1:6" ht="3.75" customHeight="1" hidden="1">
      <c r="A10" s="227"/>
      <c r="B10" s="230"/>
      <c r="C10" s="21"/>
      <c r="D10" s="233"/>
      <c r="E10" s="22"/>
      <c r="F10" s="23"/>
    </row>
    <row r="11" spans="1:6" ht="12.75" customHeight="1" hidden="1">
      <c r="A11" s="228"/>
      <c r="B11" s="231"/>
      <c r="C11" s="24"/>
      <c r="D11" s="234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63</v>
      </c>
      <c r="B13" s="29" t="s">
        <v>64</v>
      </c>
      <c r="C13" s="30" t="s">
        <v>65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66</v>
      </c>
      <c r="B15" s="29" t="s">
        <v>64</v>
      </c>
      <c r="C15" s="30" t="s">
        <v>67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68</v>
      </c>
      <c r="B16" s="40" t="s">
        <v>64</v>
      </c>
      <c r="C16" s="14" t="s">
        <v>69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70</v>
      </c>
      <c r="B17" s="40" t="s">
        <v>64</v>
      </c>
      <c r="C17" s="14" t="s">
        <v>71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72</v>
      </c>
      <c r="B18" s="40" t="s">
        <v>64</v>
      </c>
      <c r="C18" s="14" t="s">
        <v>73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74</v>
      </c>
      <c r="B19" s="40" t="s">
        <v>64</v>
      </c>
      <c r="C19" s="14" t="s">
        <v>75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76</v>
      </c>
      <c r="B20" s="40" t="s">
        <v>64</v>
      </c>
      <c r="C20" s="14" t="s">
        <v>77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78</v>
      </c>
      <c r="B21" s="40" t="s">
        <v>64</v>
      </c>
      <c r="C21" s="14" t="s">
        <v>79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80</v>
      </c>
      <c r="B22" s="40" t="s">
        <v>64</v>
      </c>
      <c r="C22" s="14" t="s">
        <v>81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82</v>
      </c>
      <c r="B23" s="40" t="s">
        <v>64</v>
      </c>
      <c r="C23" s="14" t="s">
        <v>83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74</v>
      </c>
      <c r="B24" s="40" t="s">
        <v>64</v>
      </c>
      <c r="C24" s="14" t="s">
        <v>84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85</v>
      </c>
      <c r="B25" s="40" t="s">
        <v>64</v>
      </c>
      <c r="C25" s="14" t="s">
        <v>86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87</v>
      </c>
      <c r="B26" s="40" t="s">
        <v>64</v>
      </c>
      <c r="C26" s="14" t="s">
        <v>88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89</v>
      </c>
      <c r="B27" s="40" t="s">
        <v>64</v>
      </c>
      <c r="C27" s="14" t="s">
        <v>90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91</v>
      </c>
      <c r="B28" s="40" t="s">
        <v>64</v>
      </c>
      <c r="C28" s="14" t="s">
        <v>92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93</v>
      </c>
      <c r="B29" s="40" t="s">
        <v>64</v>
      </c>
      <c r="C29" s="14" t="s">
        <v>94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74</v>
      </c>
      <c r="B30" s="40" t="s">
        <v>64</v>
      </c>
      <c r="C30" s="14" t="s">
        <v>95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96</v>
      </c>
      <c r="B31" s="40" t="s">
        <v>64</v>
      </c>
      <c r="C31" s="14" t="s">
        <v>97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98</v>
      </c>
      <c r="B32" s="40" t="s">
        <v>64</v>
      </c>
      <c r="C32" s="14" t="s">
        <v>99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100</v>
      </c>
      <c r="B33" s="40" t="s">
        <v>64</v>
      </c>
      <c r="C33" s="14" t="s">
        <v>101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102</v>
      </c>
      <c r="B34" s="40" t="s">
        <v>64</v>
      </c>
      <c r="C34" s="14" t="s">
        <v>103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104</v>
      </c>
      <c r="B35" s="40" t="s">
        <v>64</v>
      </c>
      <c r="C35" s="14" t="s">
        <v>105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106</v>
      </c>
      <c r="B36" s="40" t="s">
        <v>64</v>
      </c>
      <c r="C36" s="14" t="s">
        <v>107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108</v>
      </c>
      <c r="B37" s="40" t="s">
        <v>64</v>
      </c>
      <c r="C37" s="14" t="s">
        <v>109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110</v>
      </c>
      <c r="B38" s="40" t="s">
        <v>64</v>
      </c>
      <c r="C38" s="14" t="s">
        <v>111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112</v>
      </c>
      <c r="B39" s="40" t="s">
        <v>64</v>
      </c>
      <c r="C39" s="14" t="s">
        <v>113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57</v>
      </c>
      <c r="B40" s="40" t="s">
        <v>64</v>
      </c>
      <c r="C40" s="14" t="s">
        <v>114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74</v>
      </c>
      <c r="B41" s="40" t="s">
        <v>64</v>
      </c>
      <c r="C41" s="14" t="s">
        <v>115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116</v>
      </c>
      <c r="B42" s="40" t="s">
        <v>64</v>
      </c>
      <c r="C42" s="14" t="s">
        <v>117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118</v>
      </c>
      <c r="B43" s="40" t="s">
        <v>64</v>
      </c>
      <c r="C43" s="14" t="s">
        <v>119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120</v>
      </c>
      <c r="B44" s="40" t="s">
        <v>64</v>
      </c>
      <c r="C44" s="14" t="s">
        <v>121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122</v>
      </c>
      <c r="B45" s="40" t="s">
        <v>64</v>
      </c>
      <c r="C45" s="14" t="s">
        <v>123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124</v>
      </c>
      <c r="B46" s="40" t="s">
        <v>64</v>
      </c>
      <c r="C46" s="14" t="s">
        <v>125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74</v>
      </c>
      <c r="B47" s="40" t="s">
        <v>64</v>
      </c>
      <c r="C47" s="14" t="s">
        <v>126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127</v>
      </c>
      <c r="B48" s="40" t="s">
        <v>64</v>
      </c>
      <c r="C48" s="14" t="s">
        <v>128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129</v>
      </c>
      <c r="B49" s="40" t="s">
        <v>64</v>
      </c>
      <c r="C49" s="14" t="s">
        <v>130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74</v>
      </c>
      <c r="B50" s="40" t="s">
        <v>64</v>
      </c>
      <c r="C50" s="14" t="s">
        <v>131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127</v>
      </c>
      <c r="B51" s="40" t="s">
        <v>64</v>
      </c>
      <c r="C51" s="14" t="s">
        <v>132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133</v>
      </c>
      <c r="B52" s="29" t="s">
        <v>64</v>
      </c>
      <c r="C52" s="30" t="s">
        <v>134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68</v>
      </c>
      <c r="B53" s="40" t="s">
        <v>64</v>
      </c>
      <c r="C53" s="14" t="s">
        <v>135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70</v>
      </c>
      <c r="B54" s="40" t="s">
        <v>64</v>
      </c>
      <c r="C54" s="14" t="s">
        <v>136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72</v>
      </c>
      <c r="B55" s="40" t="s">
        <v>64</v>
      </c>
      <c r="C55" s="14" t="s">
        <v>137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74</v>
      </c>
      <c r="B56" s="40" t="s">
        <v>64</v>
      </c>
      <c r="C56" s="14" t="s">
        <v>138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139</v>
      </c>
      <c r="B57" s="29" t="s">
        <v>64</v>
      </c>
      <c r="C57" s="30" t="s">
        <v>140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89</v>
      </c>
      <c r="B58" s="40" t="s">
        <v>64</v>
      </c>
      <c r="C58" s="14" t="s">
        <v>141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91</v>
      </c>
      <c r="B59" s="40" t="s">
        <v>64</v>
      </c>
      <c r="C59" s="14" t="s">
        <v>142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93</v>
      </c>
      <c r="B60" s="40" t="s">
        <v>64</v>
      </c>
      <c r="C60" s="14" t="s">
        <v>143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74</v>
      </c>
      <c r="B61" s="40" t="s">
        <v>64</v>
      </c>
      <c r="C61" s="14" t="s">
        <v>144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145</v>
      </c>
      <c r="B62" s="29" t="s">
        <v>64</v>
      </c>
      <c r="C62" s="30" t="s">
        <v>146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68</v>
      </c>
      <c r="B63" s="40" t="s">
        <v>64</v>
      </c>
      <c r="C63" s="14" t="s">
        <v>147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70</v>
      </c>
      <c r="B64" s="40" t="s">
        <v>64</v>
      </c>
      <c r="C64" s="14" t="s">
        <v>148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72</v>
      </c>
      <c r="B65" s="40" t="s">
        <v>64</v>
      </c>
      <c r="C65" s="14" t="s">
        <v>149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74</v>
      </c>
      <c r="B66" s="40" t="s">
        <v>64</v>
      </c>
      <c r="C66" s="14" t="s">
        <v>150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82</v>
      </c>
      <c r="B67" s="40" t="s">
        <v>64</v>
      </c>
      <c r="C67" s="14" t="s">
        <v>151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74</v>
      </c>
      <c r="B68" s="40" t="s">
        <v>64</v>
      </c>
      <c r="C68" s="14" t="s">
        <v>152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89</v>
      </c>
      <c r="B69" s="40" t="s">
        <v>64</v>
      </c>
      <c r="C69" s="14" t="s">
        <v>153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91</v>
      </c>
      <c r="B70" s="40" t="s">
        <v>64</v>
      </c>
      <c r="C70" s="14" t="s">
        <v>154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93</v>
      </c>
      <c r="B71" s="40" t="s">
        <v>64</v>
      </c>
      <c r="C71" s="14" t="s">
        <v>155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74</v>
      </c>
      <c r="B72" s="40" t="s">
        <v>64</v>
      </c>
      <c r="C72" s="14" t="s">
        <v>156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106</v>
      </c>
      <c r="B73" s="40" t="s">
        <v>64</v>
      </c>
      <c r="C73" s="14" t="s">
        <v>157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112</v>
      </c>
      <c r="B74" s="40" t="s">
        <v>64</v>
      </c>
      <c r="C74" s="14" t="s">
        <v>158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57</v>
      </c>
      <c r="B75" s="40" t="s">
        <v>64</v>
      </c>
      <c r="C75" s="14" t="s">
        <v>159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74</v>
      </c>
      <c r="B76" s="40" t="s">
        <v>64</v>
      </c>
      <c r="C76" s="14" t="s">
        <v>160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161</v>
      </c>
      <c r="B77" s="29" t="s">
        <v>64</v>
      </c>
      <c r="C77" s="30" t="s">
        <v>162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112</v>
      </c>
      <c r="B78" s="40" t="s">
        <v>64</v>
      </c>
      <c r="C78" s="14" t="s">
        <v>163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57</v>
      </c>
      <c r="B79" s="40" t="s">
        <v>64</v>
      </c>
      <c r="C79" s="14" t="s">
        <v>164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74</v>
      </c>
      <c r="B80" s="40" t="s">
        <v>64</v>
      </c>
      <c r="C80" s="14" t="s">
        <v>165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166</v>
      </c>
      <c r="B81" s="29" t="s">
        <v>64</v>
      </c>
      <c r="C81" s="30" t="s">
        <v>167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89</v>
      </c>
      <c r="B82" s="40" t="s">
        <v>64</v>
      </c>
      <c r="C82" s="14" t="s">
        <v>168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91</v>
      </c>
      <c r="B83" s="40" t="s">
        <v>64</v>
      </c>
      <c r="C83" s="14" t="s">
        <v>169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93</v>
      </c>
      <c r="B84" s="40" t="s">
        <v>64</v>
      </c>
      <c r="C84" s="14" t="s">
        <v>170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74</v>
      </c>
      <c r="B85" s="40" t="s">
        <v>64</v>
      </c>
      <c r="C85" s="14" t="s">
        <v>171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106</v>
      </c>
      <c r="B86" s="40" t="s">
        <v>64</v>
      </c>
      <c r="C86" s="14" t="s">
        <v>172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112</v>
      </c>
      <c r="B87" s="40" t="s">
        <v>64</v>
      </c>
      <c r="C87" s="14" t="s">
        <v>173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57</v>
      </c>
      <c r="B88" s="40" t="s">
        <v>64</v>
      </c>
      <c r="C88" s="14" t="s">
        <v>174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74</v>
      </c>
      <c r="B89" s="40" t="s">
        <v>64</v>
      </c>
      <c r="C89" s="14" t="s">
        <v>175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120</v>
      </c>
      <c r="B90" s="40" t="s">
        <v>64</v>
      </c>
      <c r="C90" s="14" t="s">
        <v>176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122</v>
      </c>
      <c r="B91" s="40" t="s">
        <v>64</v>
      </c>
      <c r="C91" s="14" t="s">
        <v>177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124</v>
      </c>
      <c r="B92" s="40" t="s">
        <v>64</v>
      </c>
      <c r="C92" s="14" t="s">
        <v>178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74</v>
      </c>
      <c r="B93" s="40" t="s">
        <v>64</v>
      </c>
      <c r="C93" s="14" t="s">
        <v>179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129</v>
      </c>
      <c r="B94" s="40" t="s">
        <v>64</v>
      </c>
      <c r="C94" s="14" t="s">
        <v>180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74</v>
      </c>
      <c r="B95" s="40" t="s">
        <v>64</v>
      </c>
      <c r="C95" s="14" t="s">
        <v>181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182</v>
      </c>
      <c r="B96" s="29" t="s">
        <v>64</v>
      </c>
      <c r="C96" s="30" t="s">
        <v>183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68</v>
      </c>
      <c r="B97" s="40" t="s">
        <v>64</v>
      </c>
      <c r="C97" s="14" t="s">
        <v>184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70</v>
      </c>
      <c r="B98" s="40" t="s">
        <v>64</v>
      </c>
      <c r="C98" s="14" t="s">
        <v>185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72</v>
      </c>
      <c r="B99" s="40" t="s">
        <v>64</v>
      </c>
      <c r="C99" s="14" t="s">
        <v>186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74</v>
      </c>
      <c r="B100" s="40" t="s">
        <v>64</v>
      </c>
      <c r="C100" s="14" t="s">
        <v>187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76</v>
      </c>
      <c r="B101" s="40" t="s">
        <v>64</v>
      </c>
      <c r="C101" s="14" t="s">
        <v>188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78</v>
      </c>
      <c r="B102" s="40" t="s">
        <v>64</v>
      </c>
      <c r="C102" s="14" t="s">
        <v>189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80</v>
      </c>
      <c r="B103" s="40" t="s">
        <v>64</v>
      </c>
      <c r="C103" s="14" t="s">
        <v>190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191</v>
      </c>
      <c r="B104" s="29" t="s">
        <v>64</v>
      </c>
      <c r="C104" s="30" t="s">
        <v>192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68</v>
      </c>
      <c r="B105" s="40" t="s">
        <v>64</v>
      </c>
      <c r="C105" s="14" t="s">
        <v>193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70</v>
      </c>
      <c r="B106" s="40" t="s">
        <v>64</v>
      </c>
      <c r="C106" s="14" t="s">
        <v>194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72</v>
      </c>
      <c r="B107" s="40" t="s">
        <v>64</v>
      </c>
      <c r="C107" s="14" t="s">
        <v>195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74</v>
      </c>
      <c r="B108" s="40" t="s">
        <v>64</v>
      </c>
      <c r="C108" s="14" t="s">
        <v>196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197</v>
      </c>
      <c r="B109" s="29" t="s">
        <v>64</v>
      </c>
      <c r="C109" s="30" t="s">
        <v>198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89</v>
      </c>
      <c r="B110" s="40" t="s">
        <v>64</v>
      </c>
      <c r="C110" s="14" t="s">
        <v>199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91</v>
      </c>
      <c r="B111" s="40" t="s">
        <v>64</v>
      </c>
      <c r="C111" s="14" t="s">
        <v>200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93</v>
      </c>
      <c r="B112" s="40" t="s">
        <v>64</v>
      </c>
      <c r="C112" s="14" t="s">
        <v>201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74</v>
      </c>
      <c r="B113" s="40" t="s">
        <v>64</v>
      </c>
      <c r="C113" s="14" t="s">
        <v>202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96</v>
      </c>
      <c r="B114" s="40" t="s">
        <v>64</v>
      </c>
      <c r="C114" s="14" t="s">
        <v>203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102</v>
      </c>
      <c r="B115" s="40" t="s">
        <v>64</v>
      </c>
      <c r="C115" s="14" t="s">
        <v>204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104</v>
      </c>
      <c r="B116" s="40" t="s">
        <v>64</v>
      </c>
      <c r="C116" s="14" t="s">
        <v>205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106</v>
      </c>
      <c r="B117" s="40" t="s">
        <v>64</v>
      </c>
      <c r="C117" s="14" t="s">
        <v>206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108</v>
      </c>
      <c r="B118" s="40" t="s">
        <v>64</v>
      </c>
      <c r="C118" s="14" t="s">
        <v>207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110</v>
      </c>
      <c r="B119" s="40" t="s">
        <v>64</v>
      </c>
      <c r="C119" s="14" t="s">
        <v>208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209</v>
      </c>
      <c r="B120" s="29" t="s">
        <v>64</v>
      </c>
      <c r="C120" s="30" t="s">
        <v>210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89</v>
      </c>
      <c r="B121" s="40" t="s">
        <v>64</v>
      </c>
      <c r="C121" s="14" t="s">
        <v>211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91</v>
      </c>
      <c r="B122" s="40" t="s">
        <v>64</v>
      </c>
      <c r="C122" s="14" t="s">
        <v>212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93</v>
      </c>
      <c r="B123" s="40" t="s">
        <v>64</v>
      </c>
      <c r="C123" s="14" t="s">
        <v>213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74</v>
      </c>
      <c r="B124" s="40" t="s">
        <v>64</v>
      </c>
      <c r="C124" s="14" t="s">
        <v>214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106</v>
      </c>
      <c r="B125" s="40" t="s">
        <v>64</v>
      </c>
      <c r="C125" s="14" t="s">
        <v>215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216</v>
      </c>
      <c r="B126" s="29" t="s">
        <v>64</v>
      </c>
      <c r="C126" s="30" t="s">
        <v>217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89</v>
      </c>
      <c r="B127" s="40" t="s">
        <v>64</v>
      </c>
      <c r="C127" s="14" t="s">
        <v>218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91</v>
      </c>
      <c r="B128" s="40" t="s">
        <v>64</v>
      </c>
      <c r="C128" s="14" t="s">
        <v>219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93</v>
      </c>
      <c r="B129" s="40" t="s">
        <v>64</v>
      </c>
      <c r="C129" s="14" t="s">
        <v>220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106</v>
      </c>
      <c r="B130" s="40" t="s">
        <v>64</v>
      </c>
      <c r="C130" s="14" t="s">
        <v>221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222</v>
      </c>
      <c r="B131" s="29" t="s">
        <v>64</v>
      </c>
      <c r="C131" s="30" t="s">
        <v>223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89</v>
      </c>
      <c r="B132" s="40" t="s">
        <v>64</v>
      </c>
      <c r="C132" s="14" t="s">
        <v>224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91</v>
      </c>
      <c r="B133" s="40" t="s">
        <v>64</v>
      </c>
      <c r="C133" s="14" t="s">
        <v>225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93</v>
      </c>
      <c r="B134" s="40" t="s">
        <v>64</v>
      </c>
      <c r="C134" s="14" t="s">
        <v>226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74</v>
      </c>
      <c r="B135" s="40" t="s">
        <v>64</v>
      </c>
      <c r="C135" s="14" t="s">
        <v>227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96</v>
      </c>
      <c r="B136" s="40" t="s">
        <v>64</v>
      </c>
      <c r="C136" s="14" t="s">
        <v>228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102</v>
      </c>
      <c r="B137" s="40" t="s">
        <v>64</v>
      </c>
      <c r="C137" s="14" t="s">
        <v>229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104</v>
      </c>
      <c r="B138" s="40" t="s">
        <v>64</v>
      </c>
      <c r="C138" s="14" t="s">
        <v>230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106</v>
      </c>
      <c r="B139" s="40" t="s">
        <v>64</v>
      </c>
      <c r="C139" s="14" t="s">
        <v>231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108</v>
      </c>
      <c r="B140" s="40" t="s">
        <v>64</v>
      </c>
      <c r="C140" s="14" t="s">
        <v>232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110</v>
      </c>
      <c r="B141" s="40" t="s">
        <v>64</v>
      </c>
      <c r="C141" s="14" t="s">
        <v>233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234</v>
      </c>
      <c r="B142" s="29" t="s">
        <v>64</v>
      </c>
      <c r="C142" s="30" t="s">
        <v>235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89</v>
      </c>
      <c r="B143" s="40" t="s">
        <v>64</v>
      </c>
      <c r="C143" s="14" t="s">
        <v>236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91</v>
      </c>
      <c r="B144" s="40" t="s">
        <v>64</v>
      </c>
      <c r="C144" s="14" t="s">
        <v>237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93</v>
      </c>
      <c r="B145" s="40" t="s">
        <v>64</v>
      </c>
      <c r="C145" s="14" t="s">
        <v>238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74</v>
      </c>
      <c r="B146" s="40" t="s">
        <v>64</v>
      </c>
      <c r="C146" s="14" t="s">
        <v>239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106</v>
      </c>
      <c r="B147" s="40" t="s">
        <v>64</v>
      </c>
      <c r="C147" s="14" t="s">
        <v>240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241</v>
      </c>
      <c r="B148" s="29" t="s">
        <v>64</v>
      </c>
      <c r="C148" s="30" t="s">
        <v>242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89</v>
      </c>
      <c r="B149" s="40" t="s">
        <v>64</v>
      </c>
      <c r="C149" s="14" t="s">
        <v>243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91</v>
      </c>
      <c r="B150" s="40" t="s">
        <v>64</v>
      </c>
      <c r="C150" s="14" t="s">
        <v>244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93</v>
      </c>
      <c r="B151" s="40" t="s">
        <v>64</v>
      </c>
      <c r="C151" s="14" t="s">
        <v>245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106</v>
      </c>
      <c r="B152" s="40" t="s">
        <v>64</v>
      </c>
      <c r="C152" s="14" t="s">
        <v>246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247</v>
      </c>
      <c r="B153" s="29" t="s">
        <v>64</v>
      </c>
      <c r="C153" s="30" t="s">
        <v>248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89</v>
      </c>
      <c r="B154" s="40" t="s">
        <v>64</v>
      </c>
      <c r="C154" s="14" t="s">
        <v>249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91</v>
      </c>
      <c r="B155" s="40" t="s">
        <v>64</v>
      </c>
      <c r="C155" s="14" t="s">
        <v>250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251</v>
      </c>
      <c r="B156" s="40" t="s">
        <v>64</v>
      </c>
      <c r="C156" s="14" t="s">
        <v>252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74</v>
      </c>
      <c r="B157" s="40" t="s">
        <v>64</v>
      </c>
      <c r="C157" s="14" t="s">
        <v>253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96</v>
      </c>
      <c r="B158" s="40" t="s">
        <v>64</v>
      </c>
      <c r="C158" s="14" t="s">
        <v>254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102</v>
      </c>
      <c r="B159" s="40" t="s">
        <v>64</v>
      </c>
      <c r="C159" s="14" t="s">
        <v>255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93</v>
      </c>
      <c r="B160" s="40" t="s">
        <v>64</v>
      </c>
      <c r="C160" s="14" t="s">
        <v>256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74</v>
      </c>
      <c r="B161" s="40" t="s">
        <v>64</v>
      </c>
      <c r="C161" s="14" t="s">
        <v>257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96</v>
      </c>
      <c r="B162" s="40" t="s">
        <v>64</v>
      </c>
      <c r="C162" s="14" t="s">
        <v>258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100</v>
      </c>
      <c r="B163" s="40" t="s">
        <v>64</v>
      </c>
      <c r="C163" s="14" t="s">
        <v>259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102</v>
      </c>
      <c r="B164" s="40" t="s">
        <v>64</v>
      </c>
      <c r="C164" s="14" t="s">
        <v>260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104</v>
      </c>
      <c r="B165" s="40" t="s">
        <v>64</v>
      </c>
      <c r="C165" s="14" t="s">
        <v>261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106</v>
      </c>
      <c r="B166" s="40" t="s">
        <v>64</v>
      </c>
      <c r="C166" s="14" t="s">
        <v>262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108</v>
      </c>
      <c r="B167" s="40" t="s">
        <v>64</v>
      </c>
      <c r="C167" s="14" t="s">
        <v>263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110</v>
      </c>
      <c r="B168" s="40" t="s">
        <v>64</v>
      </c>
      <c r="C168" s="14" t="s">
        <v>264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265</v>
      </c>
      <c r="B169" s="40" t="s">
        <v>64</v>
      </c>
      <c r="C169" s="14" t="s">
        <v>266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267</v>
      </c>
      <c r="B170" s="40" t="s">
        <v>64</v>
      </c>
      <c r="C170" s="14" t="s">
        <v>268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269</v>
      </c>
      <c r="B171" s="40" t="s">
        <v>64</v>
      </c>
      <c r="C171" s="14" t="s">
        <v>270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74</v>
      </c>
      <c r="B172" s="40" t="s">
        <v>64</v>
      </c>
      <c r="C172" s="14" t="s">
        <v>271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96</v>
      </c>
      <c r="B173" s="40" t="s">
        <v>64</v>
      </c>
      <c r="C173" s="14" t="s">
        <v>272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104</v>
      </c>
      <c r="B174" s="40" t="s">
        <v>64</v>
      </c>
      <c r="C174" s="14" t="s">
        <v>273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106</v>
      </c>
      <c r="B175" s="40" t="s">
        <v>64</v>
      </c>
      <c r="C175" s="14" t="s">
        <v>274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108</v>
      </c>
      <c r="B176" s="40" t="s">
        <v>64</v>
      </c>
      <c r="C176" s="14" t="s">
        <v>275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112</v>
      </c>
      <c r="B177" s="40" t="s">
        <v>64</v>
      </c>
      <c r="C177" s="14" t="s">
        <v>276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57</v>
      </c>
      <c r="B178" s="40" t="s">
        <v>64</v>
      </c>
      <c r="C178" s="14" t="s">
        <v>277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74</v>
      </c>
      <c r="B179" s="40" t="s">
        <v>64</v>
      </c>
      <c r="C179" s="14" t="s">
        <v>278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116</v>
      </c>
      <c r="B180" s="40" t="s">
        <v>64</v>
      </c>
      <c r="C180" s="14" t="s">
        <v>279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118</v>
      </c>
      <c r="B181" s="40" t="s">
        <v>64</v>
      </c>
      <c r="C181" s="14" t="s">
        <v>280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281</v>
      </c>
      <c r="B182" s="29" t="s">
        <v>64</v>
      </c>
      <c r="C182" s="30" t="s">
        <v>282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89</v>
      </c>
      <c r="B183" s="40" t="s">
        <v>64</v>
      </c>
      <c r="C183" s="14" t="s">
        <v>283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91</v>
      </c>
      <c r="B184" s="40" t="s">
        <v>64</v>
      </c>
      <c r="C184" s="14" t="s">
        <v>284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93</v>
      </c>
      <c r="B185" s="40" t="s">
        <v>64</v>
      </c>
      <c r="C185" s="14" t="s">
        <v>285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74</v>
      </c>
      <c r="B186" s="40" t="s">
        <v>64</v>
      </c>
      <c r="C186" s="14" t="s">
        <v>286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287</v>
      </c>
      <c r="B187" s="29" t="s">
        <v>64</v>
      </c>
      <c r="C187" s="30" t="s">
        <v>288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89</v>
      </c>
      <c r="B188" s="40" t="s">
        <v>64</v>
      </c>
      <c r="C188" s="14" t="s">
        <v>289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91</v>
      </c>
      <c r="B189" s="40" t="s">
        <v>64</v>
      </c>
      <c r="C189" s="14" t="s">
        <v>290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251</v>
      </c>
      <c r="B190" s="40" t="s">
        <v>64</v>
      </c>
      <c r="C190" s="14" t="s">
        <v>291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74</v>
      </c>
      <c r="B191" s="40" t="s">
        <v>64</v>
      </c>
      <c r="C191" s="14" t="s">
        <v>292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93</v>
      </c>
      <c r="B192" s="40" t="s">
        <v>64</v>
      </c>
      <c r="C192" s="14" t="s">
        <v>293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74</v>
      </c>
      <c r="B193" s="40" t="s">
        <v>64</v>
      </c>
      <c r="C193" s="14" t="s">
        <v>294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106</v>
      </c>
      <c r="B194" s="40" t="s">
        <v>64</v>
      </c>
      <c r="C194" s="14" t="s">
        <v>295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265</v>
      </c>
      <c r="B195" s="40" t="s">
        <v>64</v>
      </c>
      <c r="C195" s="14" t="s">
        <v>296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267</v>
      </c>
      <c r="B196" s="40" t="s">
        <v>64</v>
      </c>
      <c r="C196" s="14" t="s">
        <v>297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269</v>
      </c>
      <c r="B197" s="40" t="s">
        <v>64</v>
      </c>
      <c r="C197" s="14" t="s">
        <v>298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74</v>
      </c>
      <c r="B198" s="40" t="s">
        <v>64</v>
      </c>
      <c r="C198" s="14" t="s">
        <v>299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112</v>
      </c>
      <c r="B199" s="40" t="s">
        <v>64</v>
      </c>
      <c r="C199" s="14" t="s">
        <v>300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57</v>
      </c>
      <c r="B200" s="40" t="s">
        <v>64</v>
      </c>
      <c r="C200" s="14" t="s">
        <v>301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74</v>
      </c>
      <c r="B201" s="40" t="s">
        <v>64</v>
      </c>
      <c r="C201" s="14" t="s">
        <v>302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303</v>
      </c>
      <c r="B202" s="29" t="s">
        <v>64</v>
      </c>
      <c r="C202" s="30" t="s">
        <v>304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89</v>
      </c>
      <c r="B203" s="40" t="s">
        <v>64</v>
      </c>
      <c r="C203" s="14" t="s">
        <v>305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91</v>
      </c>
      <c r="B204" s="40" t="s">
        <v>64</v>
      </c>
      <c r="C204" s="14" t="s">
        <v>306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93</v>
      </c>
      <c r="B205" s="40" t="s">
        <v>64</v>
      </c>
      <c r="C205" s="14" t="s">
        <v>307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74</v>
      </c>
      <c r="B206" s="40" t="s">
        <v>64</v>
      </c>
      <c r="C206" s="14" t="s">
        <v>308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106</v>
      </c>
      <c r="B207" s="40" t="s">
        <v>64</v>
      </c>
      <c r="C207" s="14" t="s">
        <v>309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265</v>
      </c>
      <c r="B208" s="40" t="s">
        <v>64</v>
      </c>
      <c r="C208" s="14" t="s">
        <v>310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267</v>
      </c>
      <c r="B209" s="40" t="s">
        <v>64</v>
      </c>
      <c r="C209" s="14" t="s">
        <v>311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269</v>
      </c>
      <c r="B210" s="40" t="s">
        <v>64</v>
      </c>
      <c r="C210" s="14" t="s">
        <v>312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106</v>
      </c>
      <c r="B211" s="40" t="s">
        <v>64</v>
      </c>
      <c r="C211" s="14" t="s">
        <v>313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314</v>
      </c>
      <c r="B212" s="29" t="s">
        <v>64</v>
      </c>
      <c r="C212" s="30" t="s">
        <v>315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316</v>
      </c>
      <c r="B213" s="40" t="s">
        <v>64</v>
      </c>
      <c r="C213" s="14" t="s">
        <v>317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318</v>
      </c>
      <c r="B214" s="40" t="s">
        <v>64</v>
      </c>
      <c r="C214" s="14" t="s">
        <v>319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320</v>
      </c>
      <c r="B215" s="40" t="s">
        <v>64</v>
      </c>
      <c r="C215" s="14" t="s">
        <v>321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74</v>
      </c>
      <c r="B216" s="40" t="s">
        <v>64</v>
      </c>
      <c r="C216" s="14" t="s">
        <v>322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323</v>
      </c>
      <c r="B217" s="40" t="s">
        <v>64</v>
      </c>
      <c r="C217" s="14" t="s">
        <v>324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325</v>
      </c>
      <c r="B218" s="40" t="s">
        <v>64</v>
      </c>
      <c r="C218" s="14" t="s">
        <v>326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327</v>
      </c>
      <c r="B219" s="29" t="s">
        <v>64</v>
      </c>
      <c r="C219" s="30" t="s">
        <v>328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316</v>
      </c>
      <c r="B220" s="40" t="s">
        <v>64</v>
      </c>
      <c r="C220" s="14" t="s">
        <v>329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318</v>
      </c>
      <c r="B221" s="40" t="s">
        <v>64</v>
      </c>
      <c r="C221" s="14" t="s">
        <v>330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320</v>
      </c>
      <c r="B222" s="40" t="s">
        <v>64</v>
      </c>
      <c r="C222" s="14" t="s">
        <v>331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74</v>
      </c>
      <c r="B223" s="40" t="s">
        <v>64</v>
      </c>
      <c r="C223" s="14" t="s">
        <v>332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333</v>
      </c>
      <c r="B224" s="29" t="s">
        <v>64</v>
      </c>
      <c r="C224" s="30" t="s">
        <v>334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89</v>
      </c>
      <c r="B225" s="40" t="s">
        <v>64</v>
      </c>
      <c r="C225" s="14" t="s">
        <v>335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91</v>
      </c>
      <c r="B226" s="40" t="s">
        <v>64</v>
      </c>
      <c r="C226" s="14" t="s">
        <v>336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251</v>
      </c>
      <c r="B227" s="40" t="s">
        <v>64</v>
      </c>
      <c r="C227" s="14" t="s">
        <v>337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74</v>
      </c>
      <c r="B228" s="40" t="s">
        <v>64</v>
      </c>
      <c r="C228" s="14" t="s">
        <v>338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96</v>
      </c>
      <c r="B229" s="40" t="s">
        <v>64</v>
      </c>
      <c r="C229" s="14" t="s">
        <v>339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102</v>
      </c>
      <c r="B230" s="40" t="s">
        <v>64</v>
      </c>
      <c r="C230" s="14" t="s">
        <v>340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93</v>
      </c>
      <c r="B231" s="40" t="s">
        <v>64</v>
      </c>
      <c r="C231" s="14" t="s">
        <v>341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74</v>
      </c>
      <c r="B232" s="40" t="s">
        <v>64</v>
      </c>
      <c r="C232" s="14" t="s">
        <v>342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96</v>
      </c>
      <c r="B233" s="40" t="s">
        <v>64</v>
      </c>
      <c r="C233" s="14" t="s">
        <v>343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102</v>
      </c>
      <c r="B234" s="40" t="s">
        <v>64</v>
      </c>
      <c r="C234" s="14" t="s">
        <v>344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104</v>
      </c>
      <c r="B235" s="40" t="s">
        <v>64</v>
      </c>
      <c r="C235" s="14" t="s">
        <v>345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316</v>
      </c>
      <c r="B236" s="40" t="s">
        <v>64</v>
      </c>
      <c r="C236" s="14" t="s">
        <v>346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318</v>
      </c>
      <c r="B237" s="40" t="s">
        <v>64</v>
      </c>
      <c r="C237" s="14" t="s">
        <v>347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320</v>
      </c>
      <c r="B238" s="40" t="s">
        <v>64</v>
      </c>
      <c r="C238" s="14" t="s">
        <v>348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74</v>
      </c>
      <c r="B239" s="40" t="s">
        <v>64</v>
      </c>
      <c r="C239" s="14" t="s">
        <v>349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323</v>
      </c>
      <c r="B240" s="40" t="s">
        <v>64</v>
      </c>
      <c r="C240" s="14" t="s">
        <v>350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325</v>
      </c>
      <c r="B241" s="40" t="s">
        <v>64</v>
      </c>
      <c r="C241" s="14" t="s">
        <v>351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352</v>
      </c>
      <c r="B242" s="40" t="s">
        <v>64</v>
      </c>
      <c r="C242" s="14" t="s">
        <v>353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74</v>
      </c>
      <c r="B243" s="40" t="s">
        <v>64</v>
      </c>
      <c r="C243" s="14" t="s">
        <v>354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323</v>
      </c>
      <c r="B244" s="40" t="s">
        <v>64</v>
      </c>
      <c r="C244" s="14" t="s">
        <v>355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325</v>
      </c>
      <c r="B245" s="40" t="s">
        <v>64</v>
      </c>
      <c r="C245" s="14" t="s">
        <v>356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357</v>
      </c>
      <c r="B246" s="29" t="s">
        <v>64</v>
      </c>
      <c r="C246" s="30" t="s">
        <v>358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89</v>
      </c>
      <c r="B247" s="40" t="s">
        <v>64</v>
      </c>
      <c r="C247" s="14" t="s">
        <v>359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91</v>
      </c>
      <c r="B248" s="40" t="s">
        <v>64</v>
      </c>
      <c r="C248" s="14" t="s">
        <v>360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251</v>
      </c>
      <c r="B249" s="40" t="s">
        <v>64</v>
      </c>
      <c r="C249" s="14" t="s">
        <v>361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74</v>
      </c>
      <c r="B250" s="40" t="s">
        <v>64</v>
      </c>
      <c r="C250" s="14" t="s">
        <v>362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93</v>
      </c>
      <c r="B251" s="40" t="s">
        <v>64</v>
      </c>
      <c r="C251" s="14" t="s">
        <v>363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74</v>
      </c>
      <c r="B252" s="40" t="s">
        <v>64</v>
      </c>
      <c r="C252" s="14" t="s">
        <v>364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316</v>
      </c>
      <c r="B253" s="40" t="s">
        <v>64</v>
      </c>
      <c r="C253" s="14" t="s">
        <v>365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318</v>
      </c>
      <c r="B254" s="40" t="s">
        <v>64</v>
      </c>
      <c r="C254" s="14" t="s">
        <v>366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320</v>
      </c>
      <c r="B255" s="40" t="s">
        <v>64</v>
      </c>
      <c r="C255" s="14" t="s">
        <v>367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74</v>
      </c>
      <c r="B256" s="40" t="s">
        <v>64</v>
      </c>
      <c r="C256" s="14" t="s">
        <v>368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352</v>
      </c>
      <c r="B257" s="40" t="s">
        <v>64</v>
      </c>
      <c r="C257" s="14" t="s">
        <v>369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74</v>
      </c>
      <c r="B258" s="40" t="s">
        <v>64</v>
      </c>
      <c r="C258" s="14" t="s">
        <v>370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371</v>
      </c>
      <c r="B259" s="29" t="s">
        <v>64</v>
      </c>
      <c r="C259" s="30" t="s">
        <v>372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112</v>
      </c>
      <c r="B260" s="40" t="s">
        <v>64</v>
      </c>
      <c r="C260" s="14" t="s">
        <v>373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57</v>
      </c>
      <c r="B261" s="40" t="s">
        <v>64</v>
      </c>
      <c r="C261" s="14" t="s">
        <v>374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74</v>
      </c>
      <c r="B262" s="40" t="s">
        <v>64</v>
      </c>
      <c r="C262" s="14" t="s">
        <v>375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116</v>
      </c>
      <c r="B263" s="40" t="s">
        <v>64</v>
      </c>
      <c r="C263" s="14" t="s">
        <v>376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118</v>
      </c>
      <c r="B264" s="40" t="s">
        <v>64</v>
      </c>
      <c r="C264" s="14" t="s">
        <v>377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378</v>
      </c>
      <c r="B265" s="29" t="s">
        <v>64</v>
      </c>
      <c r="C265" s="30" t="s">
        <v>379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112</v>
      </c>
      <c r="B266" s="40" t="s">
        <v>64</v>
      </c>
      <c r="C266" s="14" t="s">
        <v>380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57</v>
      </c>
      <c r="B267" s="40" t="s">
        <v>64</v>
      </c>
      <c r="C267" s="14" t="s">
        <v>381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74</v>
      </c>
      <c r="B268" s="40" t="s">
        <v>64</v>
      </c>
      <c r="C268" s="14" t="s">
        <v>382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383</v>
      </c>
      <c r="B269" s="29" t="s">
        <v>64</v>
      </c>
      <c r="C269" s="30" t="s">
        <v>384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265</v>
      </c>
      <c r="B270" s="40" t="s">
        <v>64</v>
      </c>
      <c r="C270" s="14" t="s">
        <v>385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267</v>
      </c>
      <c r="B271" s="40" t="s">
        <v>64</v>
      </c>
      <c r="C271" s="14" t="s">
        <v>386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269</v>
      </c>
      <c r="B272" s="40" t="s">
        <v>64</v>
      </c>
      <c r="C272" s="14" t="s">
        <v>387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74</v>
      </c>
      <c r="B273" s="40" t="s">
        <v>64</v>
      </c>
      <c r="C273" s="14" t="s">
        <v>388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96</v>
      </c>
      <c r="B274" s="40" t="s">
        <v>64</v>
      </c>
      <c r="C274" s="14" t="s">
        <v>389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104</v>
      </c>
      <c r="B275" s="40" t="s">
        <v>64</v>
      </c>
      <c r="C275" s="14" t="s">
        <v>390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316</v>
      </c>
      <c r="B276" s="40" t="s">
        <v>64</v>
      </c>
      <c r="C276" s="14" t="s">
        <v>391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318</v>
      </c>
      <c r="B277" s="40" t="s">
        <v>64</v>
      </c>
      <c r="C277" s="14" t="s">
        <v>392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320</v>
      </c>
      <c r="B278" s="40" t="s">
        <v>64</v>
      </c>
      <c r="C278" s="14" t="s">
        <v>393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74</v>
      </c>
      <c r="B279" s="40" t="s">
        <v>64</v>
      </c>
      <c r="C279" s="14" t="s">
        <v>394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323</v>
      </c>
      <c r="B280" s="40" t="s">
        <v>64</v>
      </c>
      <c r="C280" s="14" t="s">
        <v>395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325</v>
      </c>
      <c r="B281" s="40" t="s">
        <v>64</v>
      </c>
      <c r="C281" s="14" t="s">
        <v>396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397</v>
      </c>
      <c r="B282" s="29" t="s">
        <v>64</v>
      </c>
      <c r="C282" s="30" t="s">
        <v>398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265</v>
      </c>
      <c r="B283" s="40" t="s">
        <v>64</v>
      </c>
      <c r="C283" s="14" t="s">
        <v>399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267</v>
      </c>
      <c r="B284" s="40" t="s">
        <v>64</v>
      </c>
      <c r="C284" s="14" t="s">
        <v>400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269</v>
      </c>
      <c r="B285" s="40" t="s">
        <v>64</v>
      </c>
      <c r="C285" s="14" t="s">
        <v>401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74</v>
      </c>
      <c r="B286" s="40" t="s">
        <v>64</v>
      </c>
      <c r="C286" s="14" t="s">
        <v>402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316</v>
      </c>
      <c r="B287" s="40" t="s">
        <v>64</v>
      </c>
      <c r="C287" s="14" t="s">
        <v>403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318</v>
      </c>
      <c r="B288" s="40" t="s">
        <v>64</v>
      </c>
      <c r="C288" s="14" t="s">
        <v>404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320</v>
      </c>
      <c r="B289" s="40" t="s">
        <v>64</v>
      </c>
      <c r="C289" s="14" t="s">
        <v>405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74</v>
      </c>
      <c r="B290" s="40" t="s">
        <v>64</v>
      </c>
      <c r="C290" s="14" t="s">
        <v>406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407</v>
      </c>
      <c r="B292" s="48" t="s">
        <v>408</v>
      </c>
      <c r="C292" s="49" t="s">
        <v>65</v>
      </c>
      <c r="D292" s="50">
        <v>3579040.18</v>
      </c>
      <c r="E292" s="50">
        <v>3391966.17</v>
      </c>
      <c r="F292" s="51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37" t="s">
        <v>410</v>
      </c>
      <c r="B1" s="237"/>
      <c r="C1" s="237"/>
      <c r="D1" s="237"/>
      <c r="E1" s="237"/>
      <c r="F1" s="237"/>
    </row>
    <row r="2" spans="1:6" ht="12.75" customHeight="1">
      <c r="A2" s="225" t="s">
        <v>411</v>
      </c>
      <c r="B2" s="225"/>
      <c r="C2" s="225"/>
      <c r="D2" s="225"/>
      <c r="E2" s="225"/>
      <c r="F2" s="225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38" t="s">
        <v>16</v>
      </c>
      <c r="B4" s="229" t="s">
        <v>17</v>
      </c>
      <c r="C4" s="223" t="s">
        <v>412</v>
      </c>
      <c r="D4" s="232" t="s">
        <v>19</v>
      </c>
      <c r="E4" s="232" t="s">
        <v>20</v>
      </c>
      <c r="F4" s="221" t="s">
        <v>21</v>
      </c>
    </row>
    <row r="5" spans="1:6" ht="4.5" customHeight="1">
      <c r="A5" s="239"/>
      <c r="B5" s="230"/>
      <c r="C5" s="224"/>
      <c r="D5" s="233"/>
      <c r="E5" s="233"/>
      <c r="F5" s="222"/>
    </row>
    <row r="6" spans="1:6" ht="6" customHeight="1">
      <c r="A6" s="239"/>
      <c r="B6" s="230"/>
      <c r="C6" s="224"/>
      <c r="D6" s="233"/>
      <c r="E6" s="233"/>
      <c r="F6" s="222"/>
    </row>
    <row r="7" spans="1:6" ht="4.5" customHeight="1">
      <c r="A7" s="239"/>
      <c r="B7" s="230"/>
      <c r="C7" s="224"/>
      <c r="D7" s="233"/>
      <c r="E7" s="233"/>
      <c r="F7" s="222"/>
    </row>
    <row r="8" spans="1:6" ht="6" customHeight="1">
      <c r="A8" s="239"/>
      <c r="B8" s="230"/>
      <c r="C8" s="224"/>
      <c r="D8" s="233"/>
      <c r="E8" s="233"/>
      <c r="F8" s="222"/>
    </row>
    <row r="9" spans="1:6" ht="6" customHeight="1">
      <c r="A9" s="239"/>
      <c r="B9" s="230"/>
      <c r="C9" s="224"/>
      <c r="D9" s="233"/>
      <c r="E9" s="233"/>
      <c r="F9" s="222"/>
    </row>
    <row r="10" spans="1:6" ht="18" customHeight="1">
      <c r="A10" s="240"/>
      <c r="B10" s="231"/>
      <c r="C10" s="241"/>
      <c r="D10" s="234"/>
      <c r="E10" s="234"/>
      <c r="F10" s="242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413</v>
      </c>
      <c r="B12" s="54" t="s">
        <v>414</v>
      </c>
      <c r="C12" s="55" t="s">
        <v>65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415</v>
      </c>
      <c r="B14" s="63" t="s">
        <v>416</v>
      </c>
      <c r="C14" s="64" t="s">
        <v>65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417</v>
      </c>
      <c r="B15" s="59"/>
      <c r="C15" s="60"/>
      <c r="D15" s="61"/>
      <c r="E15" s="61"/>
      <c r="F15" s="62"/>
    </row>
    <row r="16" spans="1:6" ht="33.75">
      <c r="A16" s="16" t="s">
        <v>418</v>
      </c>
      <c r="B16" s="17" t="s">
        <v>416</v>
      </c>
      <c r="C16" s="65" t="s">
        <v>419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418</v>
      </c>
      <c r="B17" s="13" t="s">
        <v>416</v>
      </c>
      <c r="C17" s="66" t="s">
        <v>420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421</v>
      </c>
      <c r="B18" s="63" t="s">
        <v>422</v>
      </c>
      <c r="C18" s="64" t="s">
        <v>65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423</v>
      </c>
      <c r="B19" s="54" t="s">
        <v>424</v>
      </c>
      <c r="C19" s="55" t="s">
        <v>425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426</v>
      </c>
      <c r="B20" s="54" t="s">
        <v>424</v>
      </c>
      <c r="C20" s="55" t="s">
        <v>427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428</v>
      </c>
      <c r="B21" s="54" t="s">
        <v>424</v>
      </c>
      <c r="C21" s="55" t="s">
        <v>429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430</v>
      </c>
      <c r="B22" s="54" t="s">
        <v>431</v>
      </c>
      <c r="C22" s="55" t="s">
        <v>432</v>
      </c>
      <c r="D22" s="56">
        <v>-62238175.65</v>
      </c>
      <c r="E22" s="56">
        <v>-60970603.78</v>
      </c>
      <c r="F22" s="57" t="s">
        <v>409</v>
      </c>
    </row>
    <row r="23" spans="1:6" ht="22.5">
      <c r="A23" s="53" t="s">
        <v>433</v>
      </c>
      <c r="B23" s="54" t="s">
        <v>431</v>
      </c>
      <c r="C23" s="55" t="s">
        <v>434</v>
      </c>
      <c r="D23" s="56" t="s">
        <v>30</v>
      </c>
      <c r="E23" s="56">
        <v>-62704603.78</v>
      </c>
      <c r="F23" s="57" t="s">
        <v>409</v>
      </c>
    </row>
    <row r="24" spans="1:6" ht="22.5">
      <c r="A24" s="53" t="s">
        <v>433</v>
      </c>
      <c r="B24" s="54" t="s">
        <v>431</v>
      </c>
      <c r="C24" s="55" t="s">
        <v>435</v>
      </c>
      <c r="D24" s="56">
        <v>-62238175.65</v>
      </c>
      <c r="E24" s="56">
        <v>1734000</v>
      </c>
      <c r="F24" s="57" t="s">
        <v>409</v>
      </c>
    </row>
    <row r="25" spans="1:6" ht="12.75">
      <c r="A25" s="53" t="s">
        <v>436</v>
      </c>
      <c r="B25" s="54" t="s">
        <v>431</v>
      </c>
      <c r="C25" s="55" t="s">
        <v>437</v>
      </c>
      <c r="D25" s="56">
        <v>-62238175.65</v>
      </c>
      <c r="E25" s="56">
        <v>1734000</v>
      </c>
      <c r="F25" s="57" t="s">
        <v>409</v>
      </c>
    </row>
    <row r="26" spans="1:6" ht="22.5">
      <c r="A26" s="12" t="s">
        <v>438</v>
      </c>
      <c r="B26" s="13" t="s">
        <v>431</v>
      </c>
      <c r="C26" s="66" t="s">
        <v>439</v>
      </c>
      <c r="D26" s="15" t="s">
        <v>30</v>
      </c>
      <c r="E26" s="15">
        <v>-62704603.78</v>
      </c>
      <c r="F26" s="42" t="s">
        <v>409</v>
      </c>
    </row>
    <row r="27" spans="1:6" ht="22.5">
      <c r="A27" s="12" t="s">
        <v>438</v>
      </c>
      <c r="B27" s="13" t="s">
        <v>431</v>
      </c>
      <c r="C27" s="66" t="s">
        <v>440</v>
      </c>
      <c r="D27" s="15">
        <v>-62238175.65</v>
      </c>
      <c r="E27" s="15">
        <v>1734000</v>
      </c>
      <c r="F27" s="42" t="s">
        <v>409</v>
      </c>
    </row>
    <row r="28" spans="1:6" ht="12.75">
      <c r="A28" s="53" t="s">
        <v>441</v>
      </c>
      <c r="B28" s="54" t="s">
        <v>442</v>
      </c>
      <c r="C28" s="55" t="s">
        <v>443</v>
      </c>
      <c r="D28" s="56">
        <v>63855019.15</v>
      </c>
      <c r="E28" s="56">
        <v>57227118.32</v>
      </c>
      <c r="F28" s="57" t="s">
        <v>409</v>
      </c>
    </row>
    <row r="29" spans="1:6" ht="12.75">
      <c r="A29" s="53" t="s">
        <v>444</v>
      </c>
      <c r="B29" s="54" t="s">
        <v>442</v>
      </c>
      <c r="C29" s="55" t="s">
        <v>445</v>
      </c>
      <c r="D29" s="56">
        <v>63855019.15</v>
      </c>
      <c r="E29" s="56" t="s">
        <v>30</v>
      </c>
      <c r="F29" s="57" t="s">
        <v>409</v>
      </c>
    </row>
    <row r="30" spans="1:6" ht="22.5">
      <c r="A30" s="12" t="s">
        <v>446</v>
      </c>
      <c r="B30" s="13" t="s">
        <v>442</v>
      </c>
      <c r="C30" s="66" t="s">
        <v>447</v>
      </c>
      <c r="D30" s="15" t="s">
        <v>30</v>
      </c>
      <c r="E30" s="15">
        <v>57227118.32</v>
      </c>
      <c r="F30" s="42" t="s">
        <v>409</v>
      </c>
    </row>
    <row r="31" spans="1:6" ht="22.5">
      <c r="A31" s="12" t="s">
        <v>446</v>
      </c>
      <c r="B31" s="13" t="s">
        <v>442</v>
      </c>
      <c r="C31" s="66" t="s">
        <v>448</v>
      </c>
      <c r="D31" s="15">
        <v>63855019.15</v>
      </c>
      <c r="E31" s="15" t="s">
        <v>30</v>
      </c>
      <c r="F31" s="42" t="s">
        <v>409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46">
      <selection activeCell="C57" sqref="C57"/>
    </sheetView>
  </sheetViews>
  <sheetFormatPr defaultColWidth="9.140625" defaultRowHeight="12.75" customHeight="1"/>
  <cols>
    <col min="1" max="1" width="43.7109375" style="134" customWidth="1"/>
    <col min="2" max="2" width="6.140625" style="134" customWidth="1"/>
    <col min="3" max="3" width="40.7109375" style="134" customWidth="1"/>
    <col min="4" max="4" width="21.00390625" style="134" customWidth="1"/>
    <col min="5" max="5" width="18.7109375" style="220" customWidth="1"/>
    <col min="6" max="6" width="19.421875" style="134" customWidth="1"/>
    <col min="7" max="16384" width="9.140625" style="134" customWidth="1"/>
  </cols>
  <sheetData>
    <row r="1" spans="1:6" ht="15">
      <c r="A1" s="243"/>
      <c r="B1" s="243"/>
      <c r="C1" s="243"/>
      <c r="D1" s="243"/>
      <c r="E1" s="211"/>
      <c r="F1" s="169"/>
    </row>
    <row r="2" spans="1:6" ht="16.5" customHeight="1" thickBot="1">
      <c r="A2" s="243" t="s">
        <v>0</v>
      </c>
      <c r="B2" s="243"/>
      <c r="C2" s="243"/>
      <c r="D2" s="243"/>
      <c r="E2" s="212"/>
      <c r="F2" s="168" t="s">
        <v>1</v>
      </c>
    </row>
    <row r="3" spans="1:6" ht="12.75">
      <c r="A3" s="167"/>
      <c r="B3" s="167"/>
      <c r="C3" s="167"/>
      <c r="D3" s="167"/>
      <c r="E3" s="213" t="s">
        <v>2</v>
      </c>
      <c r="F3" s="166" t="s">
        <v>3</v>
      </c>
    </row>
    <row r="4" spans="1:6" ht="12.75">
      <c r="A4" s="244" t="s">
        <v>850</v>
      </c>
      <c r="B4" s="244"/>
      <c r="C4" s="244"/>
      <c r="D4" s="244"/>
      <c r="E4" s="212" t="s">
        <v>4</v>
      </c>
      <c r="F4" s="165">
        <v>43160</v>
      </c>
    </row>
    <row r="5" spans="1:6" ht="12.75">
      <c r="A5" s="164"/>
      <c r="B5" s="164"/>
      <c r="C5" s="164"/>
      <c r="D5" s="164"/>
      <c r="E5" s="212" t="s">
        <v>5</v>
      </c>
      <c r="F5" s="4" t="s">
        <v>712</v>
      </c>
    </row>
    <row r="6" spans="1:6" ht="24" customHeight="1">
      <c r="A6" s="162" t="s">
        <v>6</v>
      </c>
      <c r="B6" s="245" t="s">
        <v>607</v>
      </c>
      <c r="C6" s="246"/>
      <c r="D6" s="246"/>
      <c r="E6" s="212" t="s">
        <v>7</v>
      </c>
      <c r="F6" s="4" t="s">
        <v>14</v>
      </c>
    </row>
    <row r="7" spans="1:6" ht="25.5" customHeight="1">
      <c r="A7" s="162" t="s">
        <v>8</v>
      </c>
      <c r="B7" s="247" t="s">
        <v>711</v>
      </c>
      <c r="C7" s="247"/>
      <c r="D7" s="247"/>
      <c r="E7" s="212" t="s">
        <v>9</v>
      </c>
      <c r="F7" s="5" t="s">
        <v>713</v>
      </c>
    </row>
    <row r="8" spans="1:6" ht="12.75">
      <c r="A8" s="162" t="s">
        <v>12</v>
      </c>
      <c r="B8" s="162"/>
      <c r="C8" s="162"/>
      <c r="D8" s="160"/>
      <c r="E8" s="212"/>
      <c r="F8" s="163"/>
    </row>
    <row r="9" spans="1:6" ht="13.5" thickBot="1">
      <c r="A9" s="162" t="s">
        <v>13</v>
      </c>
      <c r="B9" s="162"/>
      <c r="C9" s="161"/>
      <c r="D9" s="160"/>
      <c r="E9" s="212" t="s">
        <v>10</v>
      </c>
      <c r="F9" s="159" t="s">
        <v>11</v>
      </c>
    </row>
    <row r="10" spans="1:6" ht="20.25" customHeight="1" thickBot="1">
      <c r="A10" s="243" t="s">
        <v>15</v>
      </c>
      <c r="B10" s="243"/>
      <c r="C10" s="243"/>
      <c r="D10" s="243"/>
      <c r="E10" s="214"/>
      <c r="F10" s="158"/>
    </row>
    <row r="11" spans="1:6" ht="3.75" customHeight="1">
      <c r="A11" s="248" t="s">
        <v>16</v>
      </c>
      <c r="B11" s="257" t="s">
        <v>17</v>
      </c>
      <c r="C11" s="257" t="s">
        <v>18</v>
      </c>
      <c r="D11" s="260" t="s">
        <v>19</v>
      </c>
      <c r="E11" s="254" t="s">
        <v>20</v>
      </c>
      <c r="F11" s="251" t="s">
        <v>21</v>
      </c>
    </row>
    <row r="12" spans="1:6" ht="3" customHeight="1">
      <c r="A12" s="249"/>
      <c r="B12" s="258"/>
      <c r="C12" s="258"/>
      <c r="D12" s="261"/>
      <c r="E12" s="255"/>
      <c r="F12" s="252"/>
    </row>
    <row r="13" spans="1:6" ht="3" customHeight="1">
      <c r="A13" s="249"/>
      <c r="B13" s="258"/>
      <c r="C13" s="258"/>
      <c r="D13" s="261"/>
      <c r="E13" s="255"/>
      <c r="F13" s="252"/>
    </row>
    <row r="14" spans="1:6" ht="3" customHeight="1">
      <c r="A14" s="249"/>
      <c r="B14" s="258"/>
      <c r="C14" s="258"/>
      <c r="D14" s="261"/>
      <c r="E14" s="255"/>
      <c r="F14" s="252"/>
    </row>
    <row r="15" spans="1:6" ht="3" customHeight="1">
      <c r="A15" s="249"/>
      <c r="B15" s="258"/>
      <c r="C15" s="258"/>
      <c r="D15" s="261"/>
      <c r="E15" s="255"/>
      <c r="F15" s="252"/>
    </row>
    <row r="16" spans="1:6" ht="3" customHeight="1">
      <c r="A16" s="249"/>
      <c r="B16" s="258"/>
      <c r="C16" s="258"/>
      <c r="D16" s="261"/>
      <c r="E16" s="255"/>
      <c r="F16" s="252"/>
    </row>
    <row r="17" spans="1:6" ht="23.25" customHeight="1">
      <c r="A17" s="250"/>
      <c r="B17" s="259"/>
      <c r="C17" s="259"/>
      <c r="D17" s="262"/>
      <c r="E17" s="256"/>
      <c r="F17" s="253"/>
    </row>
    <row r="18" spans="1:6" ht="12" customHeight="1" thickBot="1">
      <c r="A18" s="157">
        <v>1</v>
      </c>
      <c r="B18" s="156">
        <v>2</v>
      </c>
      <c r="C18" s="155">
        <v>3</v>
      </c>
      <c r="D18" s="154" t="s">
        <v>22</v>
      </c>
      <c r="E18" s="215" t="s">
        <v>23</v>
      </c>
      <c r="F18" s="153" t="s">
        <v>24</v>
      </c>
    </row>
    <row r="19" spans="1:6" ht="12.75">
      <c r="A19" s="152" t="s">
        <v>25</v>
      </c>
      <c r="B19" s="151" t="s">
        <v>26</v>
      </c>
      <c r="C19" s="150" t="s">
        <v>27</v>
      </c>
      <c r="D19" s="149">
        <f>D21+D63</f>
        <v>41944300</v>
      </c>
      <c r="E19" s="216">
        <f>E21+E63</f>
        <v>1912574.31</v>
      </c>
      <c r="F19" s="149">
        <f>IF(OR(D19="-",E19&gt;=D19),"-",D19-IF(E19="-",0,E19))</f>
        <v>40031725.69</v>
      </c>
    </row>
    <row r="20" spans="1:6" ht="12.75">
      <c r="A20" s="148" t="s">
        <v>28</v>
      </c>
      <c r="B20" s="147"/>
      <c r="C20" s="146"/>
      <c r="D20" s="145"/>
      <c r="E20" s="217"/>
      <c r="F20" s="144"/>
    </row>
    <row r="21" spans="1:6" ht="12.75">
      <c r="A21" s="142" t="s">
        <v>606</v>
      </c>
      <c r="B21" s="141" t="s">
        <v>26</v>
      </c>
      <c r="C21" s="140" t="s">
        <v>605</v>
      </c>
      <c r="D21" s="139">
        <f>D22+D33+D44+D51+D58+D55+D27</f>
        <v>21475200</v>
      </c>
      <c r="E21" s="218">
        <f>E22+E33+E44+E51+E58+E55+E27+E41</f>
        <v>2341451.37</v>
      </c>
      <c r="F21" s="138">
        <f aca="true" t="shared" si="0" ref="F21:F51">IF(OR(D21="-",E21&gt;=D21),"-",D21-IF(E21="-",0,E21))</f>
        <v>19133748.63</v>
      </c>
    </row>
    <row r="22" spans="1:6" ht="12.75">
      <c r="A22" s="142" t="s">
        <v>604</v>
      </c>
      <c r="B22" s="141" t="s">
        <v>26</v>
      </c>
      <c r="C22" s="140" t="s">
        <v>735</v>
      </c>
      <c r="D22" s="139">
        <f>D23</f>
        <v>3198900</v>
      </c>
      <c r="E22" s="218">
        <f>E23</f>
        <v>397076.76</v>
      </c>
      <c r="F22" s="138">
        <f t="shared" si="0"/>
        <v>2801823.24</v>
      </c>
    </row>
    <row r="23" spans="1:6" ht="12.75">
      <c r="A23" s="142" t="s">
        <v>29</v>
      </c>
      <c r="B23" s="141" t="s">
        <v>26</v>
      </c>
      <c r="C23" s="140" t="s">
        <v>736</v>
      </c>
      <c r="D23" s="139">
        <v>3198900</v>
      </c>
      <c r="E23" s="218">
        <f>E24+E25+E26</f>
        <v>397076.76</v>
      </c>
      <c r="F23" s="138">
        <f t="shared" si="0"/>
        <v>2801823.24</v>
      </c>
    </row>
    <row r="24" spans="1:6" ht="61.5" customHeight="1">
      <c r="A24" s="142" t="s">
        <v>734</v>
      </c>
      <c r="B24" s="141" t="s">
        <v>26</v>
      </c>
      <c r="C24" s="140" t="s">
        <v>737</v>
      </c>
      <c r="D24" s="139">
        <v>3168700</v>
      </c>
      <c r="E24" s="218">
        <v>393159.45</v>
      </c>
      <c r="F24" s="138">
        <f t="shared" si="0"/>
        <v>2775540.55</v>
      </c>
    </row>
    <row r="25" spans="1:6" ht="94.5" customHeight="1">
      <c r="A25" s="143" t="s">
        <v>786</v>
      </c>
      <c r="B25" s="141"/>
      <c r="C25" s="140" t="s">
        <v>787</v>
      </c>
      <c r="D25" s="139" t="s">
        <v>30</v>
      </c>
      <c r="E25" s="218">
        <v>1201.31</v>
      </c>
      <c r="F25" s="138" t="str">
        <f t="shared" si="0"/>
        <v>-</v>
      </c>
    </row>
    <row r="26" spans="1:6" ht="33.75">
      <c r="A26" s="142" t="s">
        <v>31</v>
      </c>
      <c r="B26" s="141" t="s">
        <v>26</v>
      </c>
      <c r="C26" s="140" t="s">
        <v>738</v>
      </c>
      <c r="D26" s="139" t="s">
        <v>30</v>
      </c>
      <c r="E26" s="218">
        <v>2716</v>
      </c>
      <c r="F26" s="138" t="str">
        <f t="shared" si="0"/>
        <v>-</v>
      </c>
    </row>
    <row r="27" spans="1:6" ht="29.25" customHeight="1">
      <c r="A27" s="142" t="s">
        <v>603</v>
      </c>
      <c r="B27" s="141" t="s">
        <v>26</v>
      </c>
      <c r="C27" s="140" t="s">
        <v>739</v>
      </c>
      <c r="D27" s="139">
        <v>2219500</v>
      </c>
      <c r="E27" s="218">
        <f>E28</f>
        <v>303603.47</v>
      </c>
      <c r="F27" s="138">
        <f t="shared" si="0"/>
        <v>1915896.53</v>
      </c>
    </row>
    <row r="28" spans="1:6" ht="22.5">
      <c r="A28" s="142" t="s">
        <v>32</v>
      </c>
      <c r="B28" s="141" t="s">
        <v>26</v>
      </c>
      <c r="C28" s="140" t="s">
        <v>740</v>
      </c>
      <c r="D28" s="139">
        <v>2219500</v>
      </c>
      <c r="E28" s="218">
        <f>E29+E30+E31+E32</f>
        <v>303603.47</v>
      </c>
      <c r="F28" s="138">
        <f t="shared" si="0"/>
        <v>1915896.53</v>
      </c>
    </row>
    <row r="29" spans="1:6" ht="67.5">
      <c r="A29" s="142" t="s">
        <v>33</v>
      </c>
      <c r="B29" s="141" t="s">
        <v>26</v>
      </c>
      <c r="C29" s="140" t="s">
        <v>741</v>
      </c>
      <c r="D29" s="139" t="s">
        <v>30</v>
      </c>
      <c r="E29" s="218">
        <v>127192.18</v>
      </c>
      <c r="F29" s="138" t="str">
        <f t="shared" si="0"/>
        <v>-</v>
      </c>
    </row>
    <row r="30" spans="1:6" ht="78.75">
      <c r="A30" s="143" t="s">
        <v>34</v>
      </c>
      <c r="B30" s="141" t="s">
        <v>26</v>
      </c>
      <c r="C30" s="140" t="s">
        <v>742</v>
      </c>
      <c r="D30" s="139" t="s">
        <v>30</v>
      </c>
      <c r="E30" s="218">
        <v>686.63</v>
      </c>
      <c r="F30" s="138" t="str">
        <f t="shared" si="0"/>
        <v>-</v>
      </c>
    </row>
    <row r="31" spans="1:6" ht="67.5">
      <c r="A31" s="142" t="s">
        <v>35</v>
      </c>
      <c r="B31" s="141" t="s">
        <v>26</v>
      </c>
      <c r="C31" s="140" t="s">
        <v>743</v>
      </c>
      <c r="D31" s="139" t="s">
        <v>30</v>
      </c>
      <c r="E31" s="218">
        <v>207481.77</v>
      </c>
      <c r="F31" s="138" t="str">
        <f t="shared" si="0"/>
        <v>-</v>
      </c>
    </row>
    <row r="32" spans="1:6" ht="67.5">
      <c r="A32" s="142" t="s">
        <v>36</v>
      </c>
      <c r="B32" s="141" t="s">
        <v>26</v>
      </c>
      <c r="C32" s="140" t="s">
        <v>744</v>
      </c>
      <c r="D32" s="139"/>
      <c r="E32" s="218">
        <v>-31757.11</v>
      </c>
      <c r="F32" s="138">
        <f t="shared" si="0"/>
        <v>31757.11</v>
      </c>
    </row>
    <row r="33" spans="1:6" ht="12.75">
      <c r="A33" s="142" t="s">
        <v>602</v>
      </c>
      <c r="B33" s="141" t="s">
        <v>26</v>
      </c>
      <c r="C33" s="140" t="s">
        <v>745</v>
      </c>
      <c r="D33" s="139">
        <f>D34+D36</f>
        <v>15925300</v>
      </c>
      <c r="E33" s="218">
        <f>E34+E36</f>
        <v>1594282.5399999998</v>
      </c>
      <c r="F33" s="138">
        <f t="shared" si="0"/>
        <v>14331017.46</v>
      </c>
    </row>
    <row r="34" spans="1:6" ht="12.75">
      <c r="A34" s="142" t="s">
        <v>37</v>
      </c>
      <c r="B34" s="141" t="s">
        <v>26</v>
      </c>
      <c r="C34" s="140" t="s">
        <v>746</v>
      </c>
      <c r="D34" s="139">
        <v>1037700</v>
      </c>
      <c r="E34" s="218">
        <f>E35</f>
        <v>99210.99</v>
      </c>
      <c r="F34" s="138">
        <f t="shared" si="0"/>
        <v>938489.01</v>
      </c>
    </row>
    <row r="35" spans="1:6" ht="33.75">
      <c r="A35" s="142" t="s">
        <v>38</v>
      </c>
      <c r="B35" s="141" t="s">
        <v>26</v>
      </c>
      <c r="C35" s="140" t="s">
        <v>747</v>
      </c>
      <c r="D35" s="139" t="s">
        <v>30</v>
      </c>
      <c r="E35" s="218">
        <v>99210.99</v>
      </c>
      <c r="F35" s="138" t="str">
        <f t="shared" si="0"/>
        <v>-</v>
      </c>
    </row>
    <row r="36" spans="1:6" ht="12.75">
      <c r="A36" s="142" t="s">
        <v>39</v>
      </c>
      <c r="B36" s="141" t="s">
        <v>26</v>
      </c>
      <c r="C36" s="140" t="s">
        <v>748</v>
      </c>
      <c r="D36" s="139">
        <v>14887600</v>
      </c>
      <c r="E36" s="218">
        <f>E37+E40</f>
        <v>1495071.5499999998</v>
      </c>
      <c r="F36" s="138">
        <f t="shared" si="0"/>
        <v>13392528.45</v>
      </c>
    </row>
    <row r="37" spans="1:6" ht="12.75">
      <c r="A37" s="142" t="s">
        <v>40</v>
      </c>
      <c r="B37" s="141" t="s">
        <v>26</v>
      </c>
      <c r="C37" s="140" t="s">
        <v>749</v>
      </c>
      <c r="D37" s="139" t="s">
        <v>30</v>
      </c>
      <c r="E37" s="218">
        <v>1157448.38</v>
      </c>
      <c r="F37" s="138" t="str">
        <f t="shared" si="0"/>
        <v>-</v>
      </c>
    </row>
    <row r="38" spans="2:6" ht="12.75">
      <c r="B38" s="141" t="s">
        <v>26</v>
      </c>
      <c r="C38" s="140" t="s">
        <v>750</v>
      </c>
      <c r="D38" s="139" t="s">
        <v>30</v>
      </c>
      <c r="E38" s="218">
        <v>473874.38</v>
      </c>
      <c r="F38" s="138" t="str">
        <f t="shared" si="0"/>
        <v>-</v>
      </c>
    </row>
    <row r="39" spans="1:6" ht="12.75">
      <c r="A39" s="142" t="s">
        <v>41</v>
      </c>
      <c r="B39" s="141" t="s">
        <v>26</v>
      </c>
      <c r="C39" s="140" t="s">
        <v>751</v>
      </c>
      <c r="D39" s="139" t="s">
        <v>30</v>
      </c>
      <c r="E39" s="218">
        <f>E40</f>
        <v>337623.17</v>
      </c>
      <c r="F39" s="138" t="str">
        <f t="shared" si="0"/>
        <v>-</v>
      </c>
    </row>
    <row r="40" spans="1:6" ht="33.75">
      <c r="A40" s="142" t="s">
        <v>733</v>
      </c>
      <c r="B40" s="141" t="s">
        <v>26</v>
      </c>
      <c r="C40" s="140" t="s">
        <v>752</v>
      </c>
      <c r="D40" s="139" t="s">
        <v>30</v>
      </c>
      <c r="E40" s="218">
        <v>337623.17</v>
      </c>
      <c r="F40" s="138" t="str">
        <f t="shared" si="0"/>
        <v>-</v>
      </c>
    </row>
    <row r="41" spans="1:6" ht="12.75">
      <c r="A41" s="142" t="s">
        <v>601</v>
      </c>
      <c r="B41" s="141" t="s">
        <v>26</v>
      </c>
      <c r="C41" s="140" t="s">
        <v>753</v>
      </c>
      <c r="D41" s="139" t="s">
        <v>30</v>
      </c>
      <c r="E41" s="218">
        <f>E42</f>
        <v>375</v>
      </c>
      <c r="F41" s="138" t="str">
        <f t="shared" si="0"/>
        <v>-</v>
      </c>
    </row>
    <row r="42" spans="1:6" ht="37.5" customHeight="1">
      <c r="A42" s="142" t="s">
        <v>42</v>
      </c>
      <c r="B42" s="141" t="s">
        <v>26</v>
      </c>
      <c r="C42" s="140" t="s">
        <v>754</v>
      </c>
      <c r="D42" s="139" t="s">
        <v>30</v>
      </c>
      <c r="E42" s="218">
        <f>E43</f>
        <v>375</v>
      </c>
      <c r="F42" s="138" t="str">
        <f t="shared" si="0"/>
        <v>-</v>
      </c>
    </row>
    <row r="43" spans="1:6" ht="60" customHeight="1">
      <c r="A43" s="142" t="s">
        <v>43</v>
      </c>
      <c r="B43" s="141" t="s">
        <v>26</v>
      </c>
      <c r="C43" s="140" t="s">
        <v>755</v>
      </c>
      <c r="D43" s="139" t="s">
        <v>30</v>
      </c>
      <c r="E43" s="218">
        <v>375</v>
      </c>
      <c r="F43" s="138" t="str">
        <f t="shared" si="0"/>
        <v>-</v>
      </c>
    </row>
    <row r="44" spans="1:6" ht="33.75">
      <c r="A44" s="142" t="s">
        <v>600</v>
      </c>
      <c r="B44" s="141" t="s">
        <v>26</v>
      </c>
      <c r="C44" s="140" t="s">
        <v>756</v>
      </c>
      <c r="D44" s="139">
        <f>D45</f>
        <v>15800</v>
      </c>
      <c r="E44" s="218">
        <f>E45+E48</f>
        <v>13985.05</v>
      </c>
      <c r="F44" s="138">
        <f t="shared" si="0"/>
        <v>1814.9500000000007</v>
      </c>
    </row>
    <row r="45" spans="1:6" ht="70.5" customHeight="1">
      <c r="A45" s="143" t="s">
        <v>44</v>
      </c>
      <c r="B45" s="141" t="s">
        <v>26</v>
      </c>
      <c r="C45" s="140" t="s">
        <v>757</v>
      </c>
      <c r="D45" s="139">
        <v>15800</v>
      </c>
      <c r="E45" s="218">
        <f>E46</f>
        <v>2009.88</v>
      </c>
      <c r="F45" s="138">
        <f t="shared" si="0"/>
        <v>13790.119999999999</v>
      </c>
    </row>
    <row r="46" spans="1:6" ht="33.75">
      <c r="A46" s="142" t="s">
        <v>45</v>
      </c>
      <c r="B46" s="141" t="s">
        <v>26</v>
      </c>
      <c r="C46" s="140" t="s">
        <v>758</v>
      </c>
      <c r="D46" s="139" t="s">
        <v>30</v>
      </c>
      <c r="E46" s="218">
        <f>E47</f>
        <v>2009.88</v>
      </c>
      <c r="F46" s="138" t="str">
        <f t="shared" si="0"/>
        <v>-</v>
      </c>
    </row>
    <row r="47" spans="1:6" ht="33.75">
      <c r="A47" s="142" t="s">
        <v>46</v>
      </c>
      <c r="B47" s="141" t="s">
        <v>26</v>
      </c>
      <c r="C47" s="140" t="s">
        <v>759</v>
      </c>
      <c r="D47" s="139" t="s">
        <v>30</v>
      </c>
      <c r="E47" s="218">
        <v>2009.88</v>
      </c>
      <c r="F47" s="138" t="str">
        <f t="shared" si="0"/>
        <v>-</v>
      </c>
    </row>
    <row r="48" spans="1:6" ht="67.5">
      <c r="A48" s="194" t="s">
        <v>816</v>
      </c>
      <c r="B48" s="141" t="s">
        <v>26</v>
      </c>
      <c r="C48" s="140" t="s">
        <v>817</v>
      </c>
      <c r="D48" s="139" t="s">
        <v>30</v>
      </c>
      <c r="E48" s="218">
        <f>E49</f>
        <v>11975.17</v>
      </c>
      <c r="F48" s="138" t="str">
        <f>D48</f>
        <v>-</v>
      </c>
    </row>
    <row r="49" spans="1:6" ht="67.5">
      <c r="A49" s="194" t="s">
        <v>818</v>
      </c>
      <c r="B49" s="141" t="s">
        <v>26</v>
      </c>
      <c r="C49" s="140" t="s">
        <v>820</v>
      </c>
      <c r="D49" s="139" t="s">
        <v>30</v>
      </c>
      <c r="E49" s="218">
        <f>E50</f>
        <v>11975.17</v>
      </c>
      <c r="F49" s="138" t="s">
        <v>30</v>
      </c>
    </row>
    <row r="50" spans="1:6" ht="67.5">
      <c r="A50" s="194" t="s">
        <v>819</v>
      </c>
      <c r="B50" s="141" t="s">
        <v>26</v>
      </c>
      <c r="C50" s="140" t="s">
        <v>821</v>
      </c>
      <c r="D50" s="139" t="s">
        <v>30</v>
      </c>
      <c r="E50" s="218">
        <v>11975.17</v>
      </c>
      <c r="F50" s="138" t="s">
        <v>30</v>
      </c>
    </row>
    <row r="51" spans="1:6" ht="22.5">
      <c r="A51" s="142" t="s">
        <v>599</v>
      </c>
      <c r="B51" s="141" t="s">
        <v>26</v>
      </c>
      <c r="C51" s="140" t="s">
        <v>760</v>
      </c>
      <c r="D51" s="139">
        <v>23200</v>
      </c>
      <c r="E51" s="218">
        <f>E52</f>
        <v>23195.49</v>
      </c>
      <c r="F51" s="138">
        <f t="shared" si="0"/>
        <v>4.509999999998399</v>
      </c>
    </row>
    <row r="52" spans="1:6" ht="67.5">
      <c r="A52" s="143" t="s">
        <v>47</v>
      </c>
      <c r="B52" s="141" t="s">
        <v>26</v>
      </c>
      <c r="C52" s="140" t="s">
        <v>761</v>
      </c>
      <c r="D52" s="139">
        <v>23200</v>
      </c>
      <c r="E52" s="218">
        <f>E53</f>
        <v>23195.49</v>
      </c>
      <c r="F52" s="138">
        <f aca="true" t="shared" si="1" ref="F52:F78">IF(OR(D52="-",E52&gt;=D52),"-",D52-IF(E52="-",0,E52))</f>
        <v>4.509999999998399</v>
      </c>
    </row>
    <row r="53" spans="1:6" ht="78.75">
      <c r="A53" s="143" t="s">
        <v>598</v>
      </c>
      <c r="B53" s="141" t="s">
        <v>26</v>
      </c>
      <c r="C53" s="140" t="s">
        <v>762</v>
      </c>
      <c r="D53" s="139" t="s">
        <v>30</v>
      </c>
      <c r="E53" s="218">
        <f>E54</f>
        <v>23195.49</v>
      </c>
      <c r="F53" s="138" t="str">
        <f t="shared" si="1"/>
        <v>-</v>
      </c>
    </row>
    <row r="54" spans="1:6" ht="73.5" customHeight="1">
      <c r="A54" s="143" t="s">
        <v>48</v>
      </c>
      <c r="B54" s="141" t="s">
        <v>26</v>
      </c>
      <c r="C54" s="140" t="s">
        <v>763</v>
      </c>
      <c r="D54" s="139" t="s">
        <v>30</v>
      </c>
      <c r="E54" s="218">
        <v>23195.49</v>
      </c>
      <c r="F54" s="138" t="str">
        <f t="shared" si="1"/>
        <v>-</v>
      </c>
    </row>
    <row r="55" spans="1:6" ht="12.75">
      <c r="A55" s="142" t="s">
        <v>597</v>
      </c>
      <c r="B55" s="141" t="s">
        <v>26</v>
      </c>
      <c r="C55" s="140" t="s">
        <v>716</v>
      </c>
      <c r="D55" s="139">
        <v>82500</v>
      </c>
      <c r="E55" s="218">
        <f>E56</f>
        <v>0</v>
      </c>
      <c r="F55" s="138">
        <f t="shared" si="1"/>
        <v>82500</v>
      </c>
    </row>
    <row r="56" spans="1:6" ht="33.75">
      <c r="A56" s="142" t="s">
        <v>596</v>
      </c>
      <c r="B56" s="141" t="s">
        <v>26</v>
      </c>
      <c r="C56" s="140" t="s">
        <v>764</v>
      </c>
      <c r="D56" s="139">
        <v>82500</v>
      </c>
      <c r="E56" s="218">
        <f>E57</f>
        <v>0</v>
      </c>
      <c r="F56" s="138">
        <f t="shared" si="1"/>
        <v>82500</v>
      </c>
    </row>
    <row r="57" spans="1:6" ht="45">
      <c r="A57" s="142" t="s">
        <v>595</v>
      </c>
      <c r="B57" s="141" t="s">
        <v>26</v>
      </c>
      <c r="C57" s="140" t="s">
        <v>765</v>
      </c>
      <c r="D57" s="139"/>
      <c r="E57" s="218">
        <v>0</v>
      </c>
      <c r="F57" s="138" t="str">
        <f t="shared" si="1"/>
        <v>-</v>
      </c>
    </row>
    <row r="58" spans="1:6" ht="12.75">
      <c r="A58" s="142" t="s">
        <v>594</v>
      </c>
      <c r="B58" s="141" t="s">
        <v>26</v>
      </c>
      <c r="C58" s="140" t="s">
        <v>766</v>
      </c>
      <c r="D58" s="139">
        <v>10000</v>
      </c>
      <c r="E58" s="218">
        <f>E59</f>
        <v>8933.06</v>
      </c>
      <c r="F58" s="138">
        <f t="shared" si="1"/>
        <v>1066.9400000000005</v>
      </c>
    </row>
    <row r="59" spans="1:6" ht="12.75">
      <c r="A59" s="142" t="s">
        <v>841</v>
      </c>
      <c r="B59" s="141"/>
      <c r="C59" s="140" t="s">
        <v>842</v>
      </c>
      <c r="D59" s="139" t="s">
        <v>30</v>
      </c>
      <c r="E59" s="218">
        <f>E60</f>
        <v>8933.06</v>
      </c>
      <c r="F59" s="138"/>
    </row>
    <row r="60" spans="1:6" ht="22.5">
      <c r="A60" s="142" t="s">
        <v>843</v>
      </c>
      <c r="B60" s="141"/>
      <c r="C60" s="140" t="s">
        <v>844</v>
      </c>
      <c r="D60" s="139" t="s">
        <v>30</v>
      </c>
      <c r="E60" s="218">
        <v>8933.06</v>
      </c>
      <c r="F60" s="138"/>
    </row>
    <row r="61" spans="1:6" ht="12.75">
      <c r="A61" s="142" t="s">
        <v>49</v>
      </c>
      <c r="B61" s="141" t="s">
        <v>26</v>
      </c>
      <c r="C61" s="140" t="s">
        <v>767</v>
      </c>
      <c r="D61" s="139">
        <v>10000</v>
      </c>
      <c r="E61" s="218" t="s">
        <v>30</v>
      </c>
      <c r="F61" s="138" t="str">
        <f t="shared" si="1"/>
        <v>-</v>
      </c>
    </row>
    <row r="62" spans="1:6" ht="22.5">
      <c r="A62" s="142" t="s">
        <v>50</v>
      </c>
      <c r="B62" s="141" t="s">
        <v>26</v>
      </c>
      <c r="C62" s="140" t="s">
        <v>768</v>
      </c>
      <c r="D62" s="139" t="s">
        <v>30</v>
      </c>
      <c r="E62" s="218" t="s">
        <v>30</v>
      </c>
      <c r="F62" s="138" t="str">
        <f t="shared" si="1"/>
        <v>-</v>
      </c>
    </row>
    <row r="63" spans="1:6" ht="12.75">
      <c r="A63" s="142" t="s">
        <v>593</v>
      </c>
      <c r="B63" s="141" t="s">
        <v>26</v>
      </c>
      <c r="C63" s="140" t="s">
        <v>769</v>
      </c>
      <c r="D63" s="139">
        <f>D64</f>
        <v>20469100</v>
      </c>
      <c r="E63" s="218">
        <f>E64+E80</f>
        <v>-428877.06000000006</v>
      </c>
      <c r="F63" s="138">
        <f t="shared" si="1"/>
        <v>20897977.06</v>
      </c>
    </row>
    <row r="64" spans="1:6" ht="33.75">
      <c r="A64" s="142" t="s">
        <v>592</v>
      </c>
      <c r="B64" s="141" t="s">
        <v>26</v>
      </c>
      <c r="C64" s="140" t="s">
        <v>770</v>
      </c>
      <c r="D64" s="139">
        <f>D65+D68+D70+D72+D77</f>
        <v>20469100</v>
      </c>
      <c r="E64" s="218">
        <f>E65+E68+E70+E72+E77</f>
        <v>1825900</v>
      </c>
      <c r="F64" s="138">
        <f t="shared" si="1"/>
        <v>18643200</v>
      </c>
    </row>
    <row r="65" spans="1:6" ht="22.5">
      <c r="A65" s="142" t="s">
        <v>732</v>
      </c>
      <c r="B65" s="141" t="s">
        <v>26</v>
      </c>
      <c r="C65" s="140" t="s">
        <v>771</v>
      </c>
      <c r="D65" s="139">
        <f>D66</f>
        <v>8806500</v>
      </c>
      <c r="E65" s="218">
        <f>E66</f>
        <v>1761300</v>
      </c>
      <c r="F65" s="138">
        <f t="shared" si="1"/>
        <v>7045200</v>
      </c>
    </row>
    <row r="66" spans="1:6" ht="12.75">
      <c r="A66" s="142" t="s">
        <v>51</v>
      </c>
      <c r="B66" s="141" t="s">
        <v>26</v>
      </c>
      <c r="C66" s="140" t="s">
        <v>772</v>
      </c>
      <c r="D66" s="139">
        <f>D67</f>
        <v>8806500</v>
      </c>
      <c r="E66" s="218">
        <f>E67</f>
        <v>1761300</v>
      </c>
      <c r="F66" s="138">
        <f t="shared" si="1"/>
        <v>7045200</v>
      </c>
    </row>
    <row r="67" spans="1:6" ht="22.5">
      <c r="A67" s="142" t="s">
        <v>52</v>
      </c>
      <c r="B67" s="141" t="s">
        <v>26</v>
      </c>
      <c r="C67" s="140" t="s">
        <v>773</v>
      </c>
      <c r="D67" s="139">
        <v>8806500</v>
      </c>
      <c r="E67" s="218">
        <v>1761300</v>
      </c>
      <c r="F67" s="138">
        <f t="shared" si="1"/>
        <v>7045200</v>
      </c>
    </row>
    <row r="68" spans="1:6" ht="67.5">
      <c r="A68" s="143" t="s">
        <v>591</v>
      </c>
      <c r="B68" s="141" t="s">
        <v>26</v>
      </c>
      <c r="C68" s="140" t="s">
        <v>774</v>
      </c>
      <c r="D68" s="139">
        <v>1322800</v>
      </c>
      <c r="E68" s="218">
        <v>0</v>
      </c>
      <c r="F68" s="138">
        <f>D68-E68</f>
        <v>1322800</v>
      </c>
    </row>
    <row r="69" spans="1:6" ht="78.75">
      <c r="A69" s="143" t="s">
        <v>590</v>
      </c>
      <c r="B69" s="141" t="s">
        <v>26</v>
      </c>
      <c r="C69" s="140" t="s">
        <v>775</v>
      </c>
      <c r="D69" s="139">
        <v>1322800</v>
      </c>
      <c r="E69" s="218">
        <v>0</v>
      </c>
      <c r="F69" s="138">
        <f>D69-E69</f>
        <v>1322800</v>
      </c>
    </row>
    <row r="70" spans="1:6" ht="12.75">
      <c r="A70" s="142" t="s">
        <v>696</v>
      </c>
      <c r="B70" s="141" t="s">
        <v>26</v>
      </c>
      <c r="C70" s="140" t="s">
        <v>776</v>
      </c>
      <c r="D70" s="139">
        <f>D71</f>
        <v>8834400</v>
      </c>
      <c r="E70" s="218">
        <f>E71</f>
        <v>0</v>
      </c>
      <c r="F70" s="138">
        <f t="shared" si="1"/>
        <v>8834400</v>
      </c>
    </row>
    <row r="71" spans="1:6" ht="12.75">
      <c r="A71" s="142" t="s">
        <v>695</v>
      </c>
      <c r="B71" s="141" t="s">
        <v>26</v>
      </c>
      <c r="C71" s="140" t="s">
        <v>777</v>
      </c>
      <c r="D71" s="139">
        <v>8834400</v>
      </c>
      <c r="E71" s="218">
        <v>0</v>
      </c>
      <c r="F71" s="138">
        <f t="shared" si="1"/>
        <v>8834400</v>
      </c>
    </row>
    <row r="72" spans="1:6" ht="22.5">
      <c r="A72" s="142" t="s">
        <v>731</v>
      </c>
      <c r="B72" s="141" t="s">
        <v>26</v>
      </c>
      <c r="C72" s="140" t="s">
        <v>778</v>
      </c>
      <c r="D72" s="139">
        <f>D73+D75</f>
        <v>255400</v>
      </c>
      <c r="E72" s="218">
        <f>E73+E75</f>
        <v>64600</v>
      </c>
      <c r="F72" s="138">
        <f t="shared" si="1"/>
        <v>190800</v>
      </c>
    </row>
    <row r="73" spans="1:6" ht="33.75">
      <c r="A73" s="142" t="s">
        <v>55</v>
      </c>
      <c r="B73" s="141" t="s">
        <v>26</v>
      </c>
      <c r="C73" s="140" t="s">
        <v>779</v>
      </c>
      <c r="D73" s="139">
        <v>1000</v>
      </c>
      <c r="E73" s="218">
        <v>1000</v>
      </c>
      <c r="F73" s="138"/>
    </row>
    <row r="74" spans="1:6" ht="33.75">
      <c r="A74" s="142" t="s">
        <v>56</v>
      </c>
      <c r="B74" s="141" t="s">
        <v>26</v>
      </c>
      <c r="C74" s="140" t="s">
        <v>780</v>
      </c>
      <c r="D74" s="139">
        <v>1000</v>
      </c>
      <c r="E74" s="218">
        <v>1000</v>
      </c>
      <c r="F74" s="138"/>
    </row>
    <row r="75" spans="1:6" ht="33.75">
      <c r="A75" s="142" t="s">
        <v>53</v>
      </c>
      <c r="B75" s="141" t="s">
        <v>26</v>
      </c>
      <c r="C75" s="140" t="s">
        <v>781</v>
      </c>
      <c r="D75" s="139">
        <f>D76</f>
        <v>254400</v>
      </c>
      <c r="E75" s="218">
        <f>E76</f>
        <v>63600</v>
      </c>
      <c r="F75" s="138">
        <f t="shared" si="1"/>
        <v>190800</v>
      </c>
    </row>
    <row r="76" spans="1:6" ht="33.75">
      <c r="A76" s="142" t="s">
        <v>54</v>
      </c>
      <c r="B76" s="141" t="s">
        <v>26</v>
      </c>
      <c r="C76" s="140" t="s">
        <v>782</v>
      </c>
      <c r="D76" s="139">
        <v>254400</v>
      </c>
      <c r="E76" s="218">
        <v>63600</v>
      </c>
      <c r="F76" s="138">
        <f t="shared" si="1"/>
        <v>190800</v>
      </c>
    </row>
    <row r="77" spans="1:6" ht="12.75">
      <c r="A77" s="142" t="s">
        <v>57</v>
      </c>
      <c r="B77" s="141" t="s">
        <v>26</v>
      </c>
      <c r="C77" s="140" t="s">
        <v>783</v>
      </c>
      <c r="D77" s="195">
        <f>D78</f>
        <v>1250000</v>
      </c>
      <c r="E77" s="218">
        <f>E78</f>
        <v>0</v>
      </c>
      <c r="F77" s="196">
        <f t="shared" si="1"/>
        <v>1250000</v>
      </c>
    </row>
    <row r="78" spans="1:6" ht="22.5">
      <c r="A78" s="142" t="s">
        <v>58</v>
      </c>
      <c r="B78" s="141" t="s">
        <v>26</v>
      </c>
      <c r="C78" s="140" t="s">
        <v>784</v>
      </c>
      <c r="D78" s="195">
        <f>D79</f>
        <v>1250000</v>
      </c>
      <c r="E78" s="218">
        <f>E79</f>
        <v>0</v>
      </c>
      <c r="F78" s="196">
        <f t="shared" si="1"/>
        <v>1250000</v>
      </c>
    </row>
    <row r="79" spans="1:6" ht="22.5">
      <c r="A79" s="142" t="s">
        <v>59</v>
      </c>
      <c r="B79" s="141" t="s">
        <v>26</v>
      </c>
      <c r="C79" s="140" t="s">
        <v>785</v>
      </c>
      <c r="D79" s="195">
        <v>1250000</v>
      </c>
      <c r="E79" s="218">
        <v>0</v>
      </c>
      <c r="F79" s="196">
        <f>D79-E79</f>
        <v>1250000</v>
      </c>
    </row>
    <row r="80" spans="1:6" ht="33.75">
      <c r="A80" s="16" t="s">
        <v>788</v>
      </c>
      <c r="B80" s="141"/>
      <c r="C80" s="170" t="s">
        <v>791</v>
      </c>
      <c r="D80" s="139" t="s">
        <v>30</v>
      </c>
      <c r="E80" s="218">
        <f>E81</f>
        <v>-2254777.06</v>
      </c>
      <c r="F80" s="138"/>
    </row>
    <row r="81" spans="1:6" ht="45">
      <c r="A81" s="16" t="s">
        <v>789</v>
      </c>
      <c r="B81" s="141"/>
      <c r="C81" s="170" t="s">
        <v>792</v>
      </c>
      <c r="D81" s="139" t="s">
        <v>30</v>
      </c>
      <c r="E81" s="218">
        <f>E82</f>
        <v>-2254777.06</v>
      </c>
      <c r="F81" s="138"/>
    </row>
    <row r="82" spans="1:6" ht="45.75" thickBot="1">
      <c r="A82" s="16" t="s">
        <v>790</v>
      </c>
      <c r="B82" s="141"/>
      <c r="C82" s="170" t="s">
        <v>793</v>
      </c>
      <c r="D82" s="139" t="s">
        <v>30</v>
      </c>
      <c r="E82" s="218">
        <v>-2254777.06</v>
      </c>
      <c r="F82" s="138"/>
    </row>
    <row r="83" spans="1:6" ht="12.75" customHeight="1">
      <c r="A83" s="137"/>
      <c r="B83" s="136"/>
      <c r="C83" s="136"/>
      <c r="D83" s="135"/>
      <c r="E83" s="219"/>
      <c r="F83" s="135"/>
    </row>
  </sheetData>
  <sheetProtection/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36 F23 F21 F26 F28">
    <cfRule type="cellIs" priority="5" dxfId="0" operator="equal" stopIfTrue="1">
      <formula>0</formula>
    </cfRule>
  </conditionalFormatting>
  <printOptions/>
  <pageMargins left="0.38" right="0.2362204724409449" top="0.15748031496062992" bottom="0.15748031496062992" header="0" footer="0"/>
  <pageSetup fitToHeight="2" fitToWidth="1" horizontalDpi="600" verticalDpi="600" orientation="portrait" pageOrder="overThenDown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4"/>
  <sheetViews>
    <sheetView zoomScalePageLayoutView="0" workbookViewId="0" topLeftCell="A1">
      <selection activeCell="J304" sqref="J304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210" customWidth="1"/>
    <col min="10" max="10" width="12.421875" style="72" customWidth="1"/>
    <col min="11" max="11" width="13.421875" style="72" customWidth="1"/>
    <col min="12" max="12" width="9.140625" style="72" customWidth="1"/>
    <col min="13" max="13" width="10.8515625" style="72" bestFit="1" customWidth="1"/>
    <col min="14" max="14" width="11.00390625" style="72" customWidth="1"/>
    <col min="15" max="15" width="10.8515625" style="72" bestFit="1" customWidth="1"/>
    <col min="16" max="16" width="11.28125" style="72" customWidth="1"/>
    <col min="17" max="16384" width="9.140625" style="72" customWidth="1"/>
  </cols>
  <sheetData>
    <row r="1" spans="1:9" ht="9" customHeight="1">
      <c r="A1" s="124"/>
      <c r="B1" s="124"/>
      <c r="C1" s="124"/>
      <c r="D1" s="124"/>
      <c r="E1" s="124"/>
      <c r="F1" s="124"/>
      <c r="G1" s="124"/>
      <c r="H1" s="124"/>
      <c r="I1" s="201"/>
    </row>
    <row r="2" spans="1:11" ht="19.5" customHeight="1">
      <c r="A2" s="271" t="s">
        <v>547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9" ht="12.75">
      <c r="A3" s="123"/>
      <c r="B3" s="123"/>
      <c r="C3" s="123"/>
      <c r="D3" s="123"/>
      <c r="E3" s="123"/>
      <c r="F3" s="123"/>
      <c r="G3" s="123"/>
      <c r="H3" s="275"/>
      <c r="I3" s="275"/>
    </row>
    <row r="4" spans="1:11" ht="12.75" customHeight="1">
      <c r="A4" s="276" t="s">
        <v>546</v>
      </c>
      <c r="B4" s="278" t="s">
        <v>545</v>
      </c>
      <c r="C4" s="281" t="s">
        <v>17</v>
      </c>
      <c r="D4" s="263" t="s">
        <v>62</v>
      </c>
      <c r="E4" s="264"/>
      <c r="F4" s="264"/>
      <c r="G4" s="264"/>
      <c r="H4" s="264"/>
      <c r="I4" s="279" t="s">
        <v>19</v>
      </c>
      <c r="J4" s="267" t="s">
        <v>20</v>
      </c>
      <c r="K4" s="274" t="s">
        <v>21</v>
      </c>
    </row>
    <row r="5" spans="1:15" ht="28.5" customHeight="1">
      <c r="A5" s="277"/>
      <c r="B5" s="278"/>
      <c r="C5" s="282"/>
      <c r="D5" s="265"/>
      <c r="E5" s="266"/>
      <c r="F5" s="266"/>
      <c r="G5" s="266"/>
      <c r="H5" s="266"/>
      <c r="I5" s="280"/>
      <c r="J5" s="267"/>
      <c r="K5" s="274"/>
      <c r="O5" s="119"/>
    </row>
    <row r="6" spans="1:15" ht="22.5" customHeight="1">
      <c r="A6" s="122"/>
      <c r="B6" s="121" t="s">
        <v>63</v>
      </c>
      <c r="C6" s="120">
        <v>200</v>
      </c>
      <c r="D6" s="272" t="s">
        <v>794</v>
      </c>
      <c r="E6" s="273"/>
      <c r="F6" s="273"/>
      <c r="G6" s="273"/>
      <c r="H6" s="273"/>
      <c r="I6" s="202">
        <f>I7+I293</f>
        <v>44091800</v>
      </c>
      <c r="J6" s="82">
        <f>J7+J293</f>
        <v>3856997.4299999997</v>
      </c>
      <c r="K6" s="82">
        <f>K7+K293</f>
        <v>39489002.57</v>
      </c>
      <c r="L6" s="87"/>
      <c r="O6" s="119"/>
    </row>
    <row r="7" spans="1:16" ht="25.5" customHeight="1">
      <c r="A7" s="93" t="s">
        <v>544</v>
      </c>
      <c r="B7" s="96" t="s">
        <v>543</v>
      </c>
      <c r="C7" s="96"/>
      <c r="D7" s="93" t="s">
        <v>14</v>
      </c>
      <c r="E7" s="93" t="s">
        <v>474</v>
      </c>
      <c r="F7" s="93" t="s">
        <v>474</v>
      </c>
      <c r="G7" s="103" t="s">
        <v>613</v>
      </c>
      <c r="H7" s="93" t="s">
        <v>455</v>
      </c>
      <c r="I7" s="203">
        <f>I8+I41+I86+I96+I127+I156+I213+I263+I271+I286</f>
        <v>42925400</v>
      </c>
      <c r="J7" s="83">
        <f>J8+J86+J96+J127+J156+J213+J263+J271+J286</f>
        <v>3723440.61</v>
      </c>
      <c r="K7" s="83">
        <f>K8+K86+K96+K127+K156+K213+K263+K271+K286</f>
        <v>38456159.39</v>
      </c>
      <c r="L7" s="87"/>
      <c r="O7" s="119"/>
      <c r="P7" s="119"/>
    </row>
    <row r="8" spans="1:16" s="174" customFormat="1" ht="12.75">
      <c r="A8" s="116"/>
      <c r="B8" s="111" t="s">
        <v>475</v>
      </c>
      <c r="C8" s="111"/>
      <c r="D8" s="116" t="s">
        <v>14</v>
      </c>
      <c r="E8" s="116" t="s">
        <v>453</v>
      </c>
      <c r="F8" s="116" t="s">
        <v>474</v>
      </c>
      <c r="G8" s="172" t="s">
        <v>613</v>
      </c>
      <c r="H8" s="116" t="s">
        <v>455</v>
      </c>
      <c r="I8" s="200">
        <f>I9+I31+I45</f>
        <v>9536600</v>
      </c>
      <c r="J8" s="118">
        <f>J9+J31+J45</f>
        <v>422212.89</v>
      </c>
      <c r="K8" s="118">
        <f>K9+K31+K45</f>
        <v>8809487.11</v>
      </c>
      <c r="L8" s="173"/>
      <c r="O8" s="175"/>
      <c r="P8" s="175"/>
    </row>
    <row r="9" spans="1:16" s="174" customFormat="1" ht="50.25" customHeight="1">
      <c r="A9" s="116"/>
      <c r="B9" s="111" t="s">
        <v>542</v>
      </c>
      <c r="C9" s="111"/>
      <c r="D9" s="116" t="s">
        <v>14</v>
      </c>
      <c r="E9" s="116" t="s">
        <v>453</v>
      </c>
      <c r="F9" s="116" t="s">
        <v>506</v>
      </c>
      <c r="G9" s="172" t="s">
        <v>613</v>
      </c>
      <c r="H9" s="116" t="s">
        <v>455</v>
      </c>
      <c r="I9" s="200">
        <f aca="true" t="shared" si="0" ref="I9:K10">I10</f>
        <v>6674800</v>
      </c>
      <c r="J9" s="118">
        <f t="shared" si="0"/>
        <v>422212.89</v>
      </c>
      <c r="K9" s="118">
        <f t="shared" si="0"/>
        <v>6252587.11</v>
      </c>
      <c r="L9" s="173"/>
      <c r="O9" s="175"/>
      <c r="P9" s="175"/>
    </row>
    <row r="10" spans="1:16" s="174" customFormat="1" ht="24">
      <c r="A10" s="116"/>
      <c r="B10" s="111" t="s">
        <v>459</v>
      </c>
      <c r="C10" s="111"/>
      <c r="D10" s="116" t="s">
        <v>14</v>
      </c>
      <c r="E10" s="116" t="s">
        <v>453</v>
      </c>
      <c r="F10" s="116" t="s">
        <v>506</v>
      </c>
      <c r="G10" s="116" t="s">
        <v>612</v>
      </c>
      <c r="H10" s="116" t="s">
        <v>455</v>
      </c>
      <c r="I10" s="200">
        <f t="shared" si="0"/>
        <v>6674800</v>
      </c>
      <c r="J10" s="118">
        <f t="shared" si="0"/>
        <v>422212.89</v>
      </c>
      <c r="K10" s="118">
        <f t="shared" si="0"/>
        <v>6252587.11</v>
      </c>
      <c r="L10" s="173"/>
      <c r="O10" s="175"/>
      <c r="P10" s="175"/>
    </row>
    <row r="11" spans="1:12" s="174" customFormat="1" ht="28.5" customHeight="1">
      <c r="A11" s="116"/>
      <c r="B11" s="176" t="s">
        <v>541</v>
      </c>
      <c r="C11" s="176"/>
      <c r="D11" s="116" t="s">
        <v>14</v>
      </c>
      <c r="E11" s="116" t="s">
        <v>453</v>
      </c>
      <c r="F11" s="116" t="s">
        <v>506</v>
      </c>
      <c r="G11" s="116" t="s">
        <v>611</v>
      </c>
      <c r="H11" s="116" t="s">
        <v>455</v>
      </c>
      <c r="I11" s="200">
        <f>I12+I27</f>
        <v>6674800</v>
      </c>
      <c r="J11" s="118">
        <f>J12+J27</f>
        <v>422212.89</v>
      </c>
      <c r="K11" s="118">
        <f>K12+K27</f>
        <v>6252587.11</v>
      </c>
      <c r="L11" s="173"/>
    </row>
    <row r="12" spans="1:12" s="174" customFormat="1" ht="48">
      <c r="A12" s="116"/>
      <c r="B12" s="176" t="s">
        <v>466</v>
      </c>
      <c r="C12" s="176"/>
      <c r="D12" s="116" t="s">
        <v>14</v>
      </c>
      <c r="E12" s="116" t="s">
        <v>453</v>
      </c>
      <c r="F12" s="116" t="s">
        <v>506</v>
      </c>
      <c r="G12" s="116" t="s">
        <v>610</v>
      </c>
      <c r="H12" s="116" t="s">
        <v>455</v>
      </c>
      <c r="I12" s="200">
        <f>I13+I18</f>
        <v>6673900</v>
      </c>
      <c r="J12" s="177">
        <f>J13+J18</f>
        <v>422212.89</v>
      </c>
      <c r="K12" s="177">
        <f aca="true" t="shared" si="1" ref="K12:K26">I12-J12</f>
        <v>6251687.11</v>
      </c>
      <c r="L12" s="173"/>
    </row>
    <row r="13" spans="1:12" s="174" customFormat="1" ht="12.75">
      <c r="A13" s="116"/>
      <c r="B13" s="176" t="s">
        <v>540</v>
      </c>
      <c r="C13" s="176"/>
      <c r="D13" s="116" t="s">
        <v>14</v>
      </c>
      <c r="E13" s="116" t="s">
        <v>453</v>
      </c>
      <c r="F13" s="116" t="s">
        <v>506</v>
      </c>
      <c r="G13" s="116" t="s">
        <v>609</v>
      </c>
      <c r="H13" s="116" t="s">
        <v>455</v>
      </c>
      <c r="I13" s="200">
        <f aca="true" t="shared" si="2" ref="I13:K14">I14</f>
        <v>1256200</v>
      </c>
      <c r="J13" s="177">
        <f t="shared" si="2"/>
        <v>129797.72</v>
      </c>
      <c r="K13" s="177">
        <f t="shared" si="1"/>
        <v>1126402.28</v>
      </c>
      <c r="L13" s="173"/>
    </row>
    <row r="14" spans="1:12" s="174" customFormat="1" ht="52.5" customHeight="1">
      <c r="A14" s="116"/>
      <c r="B14" s="106" t="s">
        <v>68</v>
      </c>
      <c r="C14" s="106"/>
      <c r="D14" s="115" t="s">
        <v>14</v>
      </c>
      <c r="E14" s="115" t="s">
        <v>453</v>
      </c>
      <c r="F14" s="115" t="s">
        <v>506</v>
      </c>
      <c r="G14" s="115" t="s">
        <v>609</v>
      </c>
      <c r="H14" s="115" t="s">
        <v>471</v>
      </c>
      <c r="I14" s="204">
        <f>I15</f>
        <v>1256200</v>
      </c>
      <c r="J14" s="117">
        <f t="shared" si="2"/>
        <v>129797.72</v>
      </c>
      <c r="K14" s="117">
        <f t="shared" si="2"/>
        <v>1126402.28</v>
      </c>
      <c r="L14" s="173"/>
    </row>
    <row r="15" spans="1:12" s="174" customFormat="1" ht="26.25" customHeight="1">
      <c r="A15" s="116"/>
      <c r="B15" s="106" t="s">
        <v>70</v>
      </c>
      <c r="C15" s="106"/>
      <c r="D15" s="115" t="s">
        <v>14</v>
      </c>
      <c r="E15" s="115" t="s">
        <v>453</v>
      </c>
      <c r="F15" s="115" t="s">
        <v>506</v>
      </c>
      <c r="G15" s="115" t="s">
        <v>609</v>
      </c>
      <c r="H15" s="115" t="s">
        <v>470</v>
      </c>
      <c r="I15" s="204">
        <f>SUM(I16:I17)</f>
        <v>1256200</v>
      </c>
      <c r="J15" s="117">
        <f>SUM(J16:J17)</f>
        <v>129797.72</v>
      </c>
      <c r="K15" s="117">
        <f>SUM(K16:K17)</f>
        <v>1126402.28</v>
      </c>
      <c r="L15" s="173"/>
    </row>
    <row r="16" spans="1:14" s="174" customFormat="1" ht="24">
      <c r="A16" s="116"/>
      <c r="B16" s="106" t="s">
        <v>717</v>
      </c>
      <c r="C16" s="106"/>
      <c r="D16" s="115" t="s">
        <v>14</v>
      </c>
      <c r="E16" s="115" t="s">
        <v>453</v>
      </c>
      <c r="F16" s="115" t="s">
        <v>506</v>
      </c>
      <c r="G16" s="115" t="s">
        <v>609</v>
      </c>
      <c r="H16" s="115" t="s">
        <v>468</v>
      </c>
      <c r="I16" s="204">
        <v>964800</v>
      </c>
      <c r="J16" s="178">
        <v>107022.34</v>
      </c>
      <c r="K16" s="178">
        <f t="shared" si="1"/>
        <v>857777.66</v>
      </c>
      <c r="L16" s="173"/>
      <c r="M16" s="175"/>
      <c r="N16" s="175"/>
    </row>
    <row r="17" spans="1:14" s="174" customFormat="1" ht="36">
      <c r="A17" s="116"/>
      <c r="B17" s="106" t="s">
        <v>718</v>
      </c>
      <c r="C17" s="106"/>
      <c r="D17" s="115" t="s">
        <v>14</v>
      </c>
      <c r="E17" s="115" t="s">
        <v>453</v>
      </c>
      <c r="F17" s="115" t="s">
        <v>506</v>
      </c>
      <c r="G17" s="115" t="s">
        <v>609</v>
      </c>
      <c r="H17" s="115" t="s">
        <v>608</v>
      </c>
      <c r="I17" s="204">
        <v>291400</v>
      </c>
      <c r="J17" s="178">
        <v>22775.38</v>
      </c>
      <c r="K17" s="178">
        <f t="shared" si="1"/>
        <v>268624.62</v>
      </c>
      <c r="L17" s="173"/>
      <c r="M17" s="175"/>
      <c r="N17" s="175"/>
    </row>
    <row r="18" spans="1:12" s="174" customFormat="1" ht="12.75">
      <c r="A18" s="116"/>
      <c r="B18" s="111" t="s">
        <v>465</v>
      </c>
      <c r="C18" s="111"/>
      <c r="D18" s="116" t="s">
        <v>14</v>
      </c>
      <c r="E18" s="116" t="s">
        <v>453</v>
      </c>
      <c r="F18" s="116" t="s">
        <v>506</v>
      </c>
      <c r="G18" s="116" t="s">
        <v>614</v>
      </c>
      <c r="H18" s="116" t="s">
        <v>455</v>
      </c>
      <c r="I18" s="200">
        <f>I19+I24</f>
        <v>5417700</v>
      </c>
      <c r="J18" s="118">
        <f>J19+J24</f>
        <v>292415.17000000004</v>
      </c>
      <c r="K18" s="177">
        <f t="shared" si="1"/>
        <v>5125284.83</v>
      </c>
      <c r="L18" s="173"/>
    </row>
    <row r="19" spans="1:12" s="174" customFormat="1" ht="52.5" customHeight="1">
      <c r="A19" s="116"/>
      <c r="B19" s="106" t="s">
        <v>472</v>
      </c>
      <c r="C19" s="106"/>
      <c r="D19" s="115" t="s">
        <v>14</v>
      </c>
      <c r="E19" s="115" t="s">
        <v>453</v>
      </c>
      <c r="F19" s="115" t="s">
        <v>506</v>
      </c>
      <c r="G19" s="115" t="s">
        <v>614</v>
      </c>
      <c r="H19" s="115" t="s">
        <v>471</v>
      </c>
      <c r="I19" s="204">
        <f>I20</f>
        <v>3743500</v>
      </c>
      <c r="J19" s="117">
        <f>J20</f>
        <v>292415.17000000004</v>
      </c>
      <c r="K19" s="117">
        <f>K20</f>
        <v>3451084.8299999996</v>
      </c>
      <c r="L19" s="173"/>
    </row>
    <row r="20" spans="1:12" s="174" customFormat="1" ht="29.25" customHeight="1">
      <c r="A20" s="116"/>
      <c r="B20" s="106" t="s">
        <v>70</v>
      </c>
      <c r="C20" s="106"/>
      <c r="D20" s="115" t="s">
        <v>14</v>
      </c>
      <c r="E20" s="115" t="s">
        <v>453</v>
      </c>
      <c r="F20" s="115" t="s">
        <v>506</v>
      </c>
      <c r="G20" s="115" t="s">
        <v>614</v>
      </c>
      <c r="H20" s="115" t="s">
        <v>470</v>
      </c>
      <c r="I20" s="204">
        <f>SUM(I21:I23)</f>
        <v>3743500</v>
      </c>
      <c r="J20" s="117">
        <f>SUM(J21:J23)</f>
        <v>292415.17000000004</v>
      </c>
      <c r="K20" s="117">
        <f>SUM(K21:K23)</f>
        <v>3451084.8299999996</v>
      </c>
      <c r="L20" s="173"/>
    </row>
    <row r="21" spans="1:12" s="174" customFormat="1" ht="24">
      <c r="A21" s="116"/>
      <c r="B21" s="106" t="s">
        <v>717</v>
      </c>
      <c r="C21" s="106"/>
      <c r="D21" s="115" t="s">
        <v>14</v>
      </c>
      <c r="E21" s="115" t="s">
        <v>453</v>
      </c>
      <c r="F21" s="115" t="s">
        <v>506</v>
      </c>
      <c r="G21" s="115" t="s">
        <v>614</v>
      </c>
      <c r="H21" s="115" t="s">
        <v>468</v>
      </c>
      <c r="I21" s="204">
        <v>2875200</v>
      </c>
      <c r="J21" s="178">
        <v>245919.45</v>
      </c>
      <c r="K21" s="178">
        <f t="shared" si="1"/>
        <v>2629280.55</v>
      </c>
      <c r="L21" s="173"/>
    </row>
    <row r="22" spans="1:12" s="174" customFormat="1" ht="36">
      <c r="A22" s="116"/>
      <c r="B22" s="106" t="s">
        <v>82</v>
      </c>
      <c r="C22" s="106"/>
      <c r="D22" s="115" t="s">
        <v>14</v>
      </c>
      <c r="E22" s="115" t="s">
        <v>453</v>
      </c>
      <c r="F22" s="115" t="s">
        <v>506</v>
      </c>
      <c r="G22" s="115" t="s">
        <v>614</v>
      </c>
      <c r="H22" s="115" t="s">
        <v>539</v>
      </c>
      <c r="I22" s="204">
        <v>0</v>
      </c>
      <c r="J22" s="178">
        <v>46495.72</v>
      </c>
      <c r="K22" s="178">
        <f>I22-J22</f>
        <v>-46495.72</v>
      </c>
      <c r="L22" s="173"/>
    </row>
    <row r="23" spans="1:12" s="174" customFormat="1" ht="36">
      <c r="A23" s="116"/>
      <c r="B23" s="106" t="s">
        <v>718</v>
      </c>
      <c r="C23" s="106"/>
      <c r="D23" s="115" t="s">
        <v>14</v>
      </c>
      <c r="E23" s="115" t="s">
        <v>453</v>
      </c>
      <c r="F23" s="115" t="s">
        <v>506</v>
      </c>
      <c r="G23" s="115" t="s">
        <v>614</v>
      </c>
      <c r="H23" s="115" t="s">
        <v>608</v>
      </c>
      <c r="I23" s="204">
        <v>868300</v>
      </c>
      <c r="J23" s="178">
        <v>0</v>
      </c>
      <c r="K23" s="178">
        <f t="shared" si="1"/>
        <v>868300</v>
      </c>
      <c r="L23" s="173"/>
    </row>
    <row r="24" spans="1:12" s="174" customFormat="1" ht="26.25" customHeight="1">
      <c r="A24" s="116"/>
      <c r="B24" s="106" t="s">
        <v>89</v>
      </c>
      <c r="C24" s="106"/>
      <c r="D24" s="115" t="s">
        <v>14</v>
      </c>
      <c r="E24" s="115" t="s">
        <v>453</v>
      </c>
      <c r="F24" s="115" t="s">
        <v>506</v>
      </c>
      <c r="G24" s="115" t="s">
        <v>614</v>
      </c>
      <c r="H24" s="115" t="s">
        <v>64</v>
      </c>
      <c r="I24" s="204">
        <f>I25</f>
        <v>1674200</v>
      </c>
      <c r="J24" s="178">
        <f>J25</f>
        <v>0</v>
      </c>
      <c r="K24" s="178">
        <f t="shared" si="1"/>
        <v>1674200</v>
      </c>
      <c r="L24" s="173"/>
    </row>
    <row r="25" spans="1:12" s="174" customFormat="1" ht="27" customHeight="1">
      <c r="A25" s="116"/>
      <c r="B25" s="106" t="s">
        <v>464</v>
      </c>
      <c r="C25" s="106"/>
      <c r="D25" s="115" t="s">
        <v>14</v>
      </c>
      <c r="E25" s="115" t="s">
        <v>453</v>
      </c>
      <c r="F25" s="115" t="s">
        <v>506</v>
      </c>
      <c r="G25" s="115" t="s">
        <v>614</v>
      </c>
      <c r="H25" s="115" t="s">
        <v>463</v>
      </c>
      <c r="I25" s="204">
        <f>I26</f>
        <v>1674200</v>
      </c>
      <c r="J25" s="178">
        <f>J26</f>
        <v>0</v>
      </c>
      <c r="K25" s="178">
        <f t="shared" si="1"/>
        <v>1674200</v>
      </c>
      <c r="L25" s="173"/>
    </row>
    <row r="26" spans="1:12" s="174" customFormat="1" ht="29.25" customHeight="1">
      <c r="A26" s="116"/>
      <c r="B26" s="106" t="s">
        <v>494</v>
      </c>
      <c r="C26" s="106"/>
      <c r="D26" s="115" t="s">
        <v>14</v>
      </c>
      <c r="E26" s="115" t="s">
        <v>453</v>
      </c>
      <c r="F26" s="115" t="s">
        <v>506</v>
      </c>
      <c r="G26" s="115" t="s">
        <v>614</v>
      </c>
      <c r="H26" s="115" t="s">
        <v>460</v>
      </c>
      <c r="I26" s="204">
        <v>1674200</v>
      </c>
      <c r="J26" s="117">
        <v>0</v>
      </c>
      <c r="K26" s="178">
        <f t="shared" si="1"/>
        <v>1674200</v>
      </c>
      <c r="L26" s="173"/>
    </row>
    <row r="27" spans="1:12" s="174" customFormat="1" ht="48">
      <c r="A27" s="116"/>
      <c r="B27" s="111" t="s">
        <v>457</v>
      </c>
      <c r="C27" s="111"/>
      <c r="D27" s="116" t="s">
        <v>14</v>
      </c>
      <c r="E27" s="116" t="s">
        <v>453</v>
      </c>
      <c r="F27" s="116" t="s">
        <v>506</v>
      </c>
      <c r="G27" s="116" t="s">
        <v>616</v>
      </c>
      <c r="H27" s="116" t="s">
        <v>455</v>
      </c>
      <c r="I27" s="200">
        <f aca="true" t="shared" si="3" ref="I27:J29">I28</f>
        <v>900</v>
      </c>
      <c r="J27" s="177">
        <f t="shared" si="3"/>
        <v>0</v>
      </c>
      <c r="K27" s="177">
        <f>I27-J27</f>
        <v>900</v>
      </c>
      <c r="L27" s="173"/>
    </row>
    <row r="28" spans="1:12" s="174" customFormat="1" ht="51" customHeight="1">
      <c r="A28" s="116"/>
      <c r="B28" s="111" t="s">
        <v>538</v>
      </c>
      <c r="C28" s="111"/>
      <c r="D28" s="116" t="s">
        <v>14</v>
      </c>
      <c r="E28" s="116" t="s">
        <v>453</v>
      </c>
      <c r="F28" s="116" t="s">
        <v>506</v>
      </c>
      <c r="G28" s="116" t="s">
        <v>615</v>
      </c>
      <c r="H28" s="116" t="s">
        <v>455</v>
      </c>
      <c r="I28" s="200">
        <f t="shared" si="3"/>
        <v>900</v>
      </c>
      <c r="J28" s="177">
        <f t="shared" si="3"/>
        <v>0</v>
      </c>
      <c r="K28" s="177">
        <f>I28-J28</f>
        <v>900</v>
      </c>
      <c r="L28" s="173"/>
    </row>
    <row r="29" spans="1:12" s="174" customFormat="1" ht="12.75">
      <c r="A29" s="116"/>
      <c r="B29" s="106" t="s">
        <v>112</v>
      </c>
      <c r="C29" s="106"/>
      <c r="D29" s="115" t="s">
        <v>14</v>
      </c>
      <c r="E29" s="115" t="s">
        <v>453</v>
      </c>
      <c r="F29" s="115" t="s">
        <v>506</v>
      </c>
      <c r="G29" s="115" t="s">
        <v>615</v>
      </c>
      <c r="H29" s="115" t="s">
        <v>414</v>
      </c>
      <c r="I29" s="204">
        <f t="shared" si="3"/>
        <v>900</v>
      </c>
      <c r="J29" s="178">
        <f t="shared" si="3"/>
        <v>0</v>
      </c>
      <c r="K29" s="178">
        <f>I29-J29</f>
        <v>900</v>
      </c>
      <c r="L29" s="173"/>
    </row>
    <row r="30" spans="1:12" s="174" customFormat="1" ht="12.75">
      <c r="A30" s="116"/>
      <c r="B30" s="106" t="s">
        <v>57</v>
      </c>
      <c r="C30" s="106"/>
      <c r="D30" s="115" t="s">
        <v>14</v>
      </c>
      <c r="E30" s="115" t="s">
        <v>453</v>
      </c>
      <c r="F30" s="115" t="s">
        <v>506</v>
      </c>
      <c r="G30" s="115" t="s">
        <v>615</v>
      </c>
      <c r="H30" s="115" t="s">
        <v>451</v>
      </c>
      <c r="I30" s="204">
        <v>900</v>
      </c>
      <c r="J30" s="178">
        <v>0</v>
      </c>
      <c r="K30" s="178">
        <f>I30-J30</f>
        <v>900</v>
      </c>
      <c r="L30" s="173"/>
    </row>
    <row r="31" spans="1:12" s="174" customFormat="1" ht="36">
      <c r="A31" s="116"/>
      <c r="B31" s="179" t="s">
        <v>161</v>
      </c>
      <c r="C31" s="179"/>
      <c r="D31" s="116" t="s">
        <v>14</v>
      </c>
      <c r="E31" s="116" t="s">
        <v>453</v>
      </c>
      <c r="F31" s="116" t="s">
        <v>452</v>
      </c>
      <c r="G31" s="172" t="s">
        <v>613</v>
      </c>
      <c r="H31" s="116" t="s">
        <v>455</v>
      </c>
      <c r="I31" s="200">
        <f aca="true" t="shared" si="4" ref="I31:J33">I32</f>
        <v>60000</v>
      </c>
      <c r="J31" s="177">
        <f t="shared" si="4"/>
        <v>0</v>
      </c>
      <c r="K31" s="177">
        <f>I31-J31</f>
        <v>60000</v>
      </c>
      <c r="L31" s="173"/>
    </row>
    <row r="32" spans="1:12" s="174" customFormat="1" ht="24">
      <c r="A32" s="116"/>
      <c r="B32" s="111" t="s">
        <v>459</v>
      </c>
      <c r="C32" s="111"/>
      <c r="D32" s="116" t="s">
        <v>14</v>
      </c>
      <c r="E32" s="116" t="s">
        <v>453</v>
      </c>
      <c r="F32" s="116" t="s">
        <v>452</v>
      </c>
      <c r="G32" s="116" t="s">
        <v>612</v>
      </c>
      <c r="H32" s="116" t="s">
        <v>455</v>
      </c>
      <c r="I32" s="200">
        <f t="shared" si="4"/>
        <v>60000</v>
      </c>
      <c r="J32" s="118">
        <f t="shared" si="4"/>
        <v>0</v>
      </c>
      <c r="K32" s="118">
        <f>K33</f>
        <v>60000</v>
      </c>
      <c r="L32" s="173"/>
    </row>
    <row r="33" spans="1:12" s="174" customFormat="1" ht="24.75" customHeight="1">
      <c r="A33" s="116"/>
      <c r="B33" s="176" t="s">
        <v>458</v>
      </c>
      <c r="C33" s="176"/>
      <c r="D33" s="116" t="s">
        <v>14</v>
      </c>
      <c r="E33" s="116" t="s">
        <v>453</v>
      </c>
      <c r="F33" s="116" t="s">
        <v>452</v>
      </c>
      <c r="G33" s="116" t="s">
        <v>611</v>
      </c>
      <c r="H33" s="116" t="s">
        <v>455</v>
      </c>
      <c r="I33" s="200">
        <f t="shared" si="4"/>
        <v>60000</v>
      </c>
      <c r="J33" s="177">
        <f t="shared" si="4"/>
        <v>0</v>
      </c>
      <c r="K33" s="177">
        <f>I33-J33</f>
        <v>60000</v>
      </c>
      <c r="L33" s="173"/>
    </row>
    <row r="34" spans="1:12" s="174" customFormat="1" ht="48">
      <c r="A34" s="116"/>
      <c r="B34" s="111" t="s">
        <v>457</v>
      </c>
      <c r="C34" s="111"/>
      <c r="D34" s="116" t="s">
        <v>14</v>
      </c>
      <c r="E34" s="116" t="s">
        <v>453</v>
      </c>
      <c r="F34" s="116" t="s">
        <v>452</v>
      </c>
      <c r="G34" s="116" t="s">
        <v>616</v>
      </c>
      <c r="H34" s="116" t="s">
        <v>455</v>
      </c>
      <c r="I34" s="200">
        <f>I35+I38</f>
        <v>60000</v>
      </c>
      <c r="J34" s="118">
        <f>J35+J38</f>
        <v>0</v>
      </c>
      <c r="K34" s="118">
        <f>K35+K38</f>
        <v>60000</v>
      </c>
      <c r="L34" s="173"/>
    </row>
    <row r="35" spans="1:12" s="174" customFormat="1" ht="48">
      <c r="A35" s="116"/>
      <c r="B35" s="176" t="s">
        <v>537</v>
      </c>
      <c r="C35" s="176"/>
      <c r="D35" s="116" t="s">
        <v>14</v>
      </c>
      <c r="E35" s="116" t="s">
        <v>453</v>
      </c>
      <c r="F35" s="116" t="s">
        <v>452</v>
      </c>
      <c r="G35" s="116" t="s">
        <v>617</v>
      </c>
      <c r="H35" s="116" t="s">
        <v>455</v>
      </c>
      <c r="I35" s="200">
        <f>I36</f>
        <v>43000</v>
      </c>
      <c r="J35" s="177">
        <f>J36</f>
        <v>0</v>
      </c>
      <c r="K35" s="177">
        <f aca="true" t="shared" si="5" ref="K35:K40">I35-J35</f>
        <v>43000</v>
      </c>
      <c r="L35" s="173"/>
    </row>
    <row r="36" spans="1:12" s="174" customFormat="1" ht="12.75">
      <c r="A36" s="116"/>
      <c r="B36" s="106" t="s">
        <v>112</v>
      </c>
      <c r="C36" s="106"/>
      <c r="D36" s="115" t="s">
        <v>14</v>
      </c>
      <c r="E36" s="115" t="s">
        <v>453</v>
      </c>
      <c r="F36" s="115" t="s">
        <v>452</v>
      </c>
      <c r="G36" s="115" t="s">
        <v>617</v>
      </c>
      <c r="H36" s="115" t="s">
        <v>414</v>
      </c>
      <c r="I36" s="204">
        <f>I37</f>
        <v>43000</v>
      </c>
      <c r="J36" s="178">
        <f>J37</f>
        <v>0</v>
      </c>
      <c r="K36" s="178">
        <f t="shared" si="5"/>
        <v>43000</v>
      </c>
      <c r="L36" s="173"/>
    </row>
    <row r="37" spans="1:12" s="174" customFormat="1" ht="12.75">
      <c r="A37" s="116"/>
      <c r="B37" s="106" t="s">
        <v>57</v>
      </c>
      <c r="C37" s="106"/>
      <c r="D37" s="115" t="s">
        <v>14</v>
      </c>
      <c r="E37" s="115" t="s">
        <v>453</v>
      </c>
      <c r="F37" s="115" t="s">
        <v>452</v>
      </c>
      <c r="G37" s="115" t="s">
        <v>617</v>
      </c>
      <c r="H37" s="115" t="s">
        <v>451</v>
      </c>
      <c r="I37" s="204">
        <v>43000</v>
      </c>
      <c r="J37" s="178">
        <v>0</v>
      </c>
      <c r="K37" s="178">
        <f t="shared" si="5"/>
        <v>43000</v>
      </c>
      <c r="L37" s="173"/>
    </row>
    <row r="38" spans="1:12" s="174" customFormat="1" ht="51" customHeight="1">
      <c r="A38" s="116"/>
      <c r="B38" s="180" t="s">
        <v>536</v>
      </c>
      <c r="C38" s="106"/>
      <c r="D38" s="116" t="s">
        <v>14</v>
      </c>
      <c r="E38" s="116" t="s">
        <v>453</v>
      </c>
      <c r="F38" s="116" t="s">
        <v>452</v>
      </c>
      <c r="G38" s="116" t="s">
        <v>618</v>
      </c>
      <c r="H38" s="116" t="s">
        <v>455</v>
      </c>
      <c r="I38" s="200">
        <f>I39</f>
        <v>17000</v>
      </c>
      <c r="J38" s="118">
        <f>J39</f>
        <v>0</v>
      </c>
      <c r="K38" s="177">
        <f t="shared" si="5"/>
        <v>17000</v>
      </c>
      <c r="L38" s="173"/>
    </row>
    <row r="39" spans="1:12" s="174" customFormat="1" ht="12.75">
      <c r="A39" s="116"/>
      <c r="B39" s="106" t="s">
        <v>112</v>
      </c>
      <c r="C39" s="106"/>
      <c r="D39" s="115" t="s">
        <v>14</v>
      </c>
      <c r="E39" s="115" t="s">
        <v>453</v>
      </c>
      <c r="F39" s="115" t="s">
        <v>452</v>
      </c>
      <c r="G39" s="115" t="s">
        <v>618</v>
      </c>
      <c r="H39" s="115" t="s">
        <v>414</v>
      </c>
      <c r="I39" s="204">
        <f>I40</f>
        <v>17000</v>
      </c>
      <c r="J39" s="178">
        <f>J40</f>
        <v>0</v>
      </c>
      <c r="K39" s="178">
        <f t="shared" si="5"/>
        <v>17000</v>
      </c>
      <c r="L39" s="173"/>
    </row>
    <row r="40" spans="1:12" s="174" customFormat="1" ht="12.75">
      <c r="A40" s="116"/>
      <c r="B40" s="106" t="s">
        <v>57</v>
      </c>
      <c r="C40" s="106"/>
      <c r="D40" s="115" t="s">
        <v>14</v>
      </c>
      <c r="E40" s="115" t="s">
        <v>453</v>
      </c>
      <c r="F40" s="115" t="s">
        <v>452</v>
      </c>
      <c r="G40" s="115" t="s">
        <v>618</v>
      </c>
      <c r="H40" s="115" t="s">
        <v>451</v>
      </c>
      <c r="I40" s="204">
        <v>17000</v>
      </c>
      <c r="J40" s="178">
        <v>0</v>
      </c>
      <c r="K40" s="178">
        <f t="shared" si="5"/>
        <v>17000</v>
      </c>
      <c r="L40" s="173"/>
    </row>
    <row r="41" spans="1:12" s="174" customFormat="1" ht="24">
      <c r="A41" s="116"/>
      <c r="B41" s="176" t="s">
        <v>524</v>
      </c>
      <c r="C41" s="176"/>
      <c r="D41" s="116" t="s">
        <v>14</v>
      </c>
      <c r="E41" s="116" t="s">
        <v>453</v>
      </c>
      <c r="F41" s="116" t="s">
        <v>479</v>
      </c>
      <c r="G41" s="116" t="s">
        <v>620</v>
      </c>
      <c r="H41" s="116" t="s">
        <v>455</v>
      </c>
      <c r="I41" s="200">
        <f aca="true" t="shared" si="6" ref="I41:J43">I42</f>
        <v>339100</v>
      </c>
      <c r="J41" s="177">
        <f t="shared" si="6"/>
        <v>0</v>
      </c>
      <c r="K41" s="177">
        <f>I41-J41</f>
        <v>339100</v>
      </c>
      <c r="L41" s="173"/>
    </row>
    <row r="42" spans="1:12" s="174" customFormat="1" ht="12.75">
      <c r="A42" s="116"/>
      <c r="B42" s="181" t="s">
        <v>535</v>
      </c>
      <c r="C42" s="181"/>
      <c r="D42" s="116" t="s">
        <v>14</v>
      </c>
      <c r="E42" s="116" t="s">
        <v>453</v>
      </c>
      <c r="F42" s="116" t="s">
        <v>479</v>
      </c>
      <c r="G42" s="116" t="s">
        <v>619</v>
      </c>
      <c r="H42" s="116" t="s">
        <v>455</v>
      </c>
      <c r="I42" s="200">
        <f t="shared" si="6"/>
        <v>339100</v>
      </c>
      <c r="J42" s="177">
        <f t="shared" si="6"/>
        <v>0</v>
      </c>
      <c r="K42" s="177">
        <f>I42-J42</f>
        <v>339100</v>
      </c>
      <c r="L42" s="173"/>
    </row>
    <row r="43" spans="1:12" s="174" customFormat="1" ht="12.75">
      <c r="A43" s="116"/>
      <c r="B43" s="106" t="s">
        <v>120</v>
      </c>
      <c r="C43" s="106"/>
      <c r="D43" s="115" t="s">
        <v>14</v>
      </c>
      <c r="E43" s="115" t="s">
        <v>453</v>
      </c>
      <c r="F43" s="115" t="s">
        <v>479</v>
      </c>
      <c r="G43" s="115" t="s">
        <v>619</v>
      </c>
      <c r="H43" s="115" t="s">
        <v>523</v>
      </c>
      <c r="I43" s="204">
        <f t="shared" si="6"/>
        <v>339100</v>
      </c>
      <c r="J43" s="178">
        <f t="shared" si="6"/>
        <v>0</v>
      </c>
      <c r="K43" s="178">
        <f>I43-J43</f>
        <v>339100</v>
      </c>
      <c r="L43" s="173"/>
    </row>
    <row r="44" spans="1:12" s="174" customFormat="1" ht="12.75">
      <c r="A44" s="116"/>
      <c r="B44" s="106" t="s">
        <v>534</v>
      </c>
      <c r="C44" s="106"/>
      <c r="D44" s="115" t="s">
        <v>14</v>
      </c>
      <c r="E44" s="115" t="s">
        <v>453</v>
      </c>
      <c r="F44" s="115" t="s">
        <v>479</v>
      </c>
      <c r="G44" s="115" t="s">
        <v>619</v>
      </c>
      <c r="H44" s="115" t="s">
        <v>533</v>
      </c>
      <c r="I44" s="204">
        <v>339100</v>
      </c>
      <c r="J44" s="178">
        <v>0</v>
      </c>
      <c r="K44" s="178">
        <f>I44-J44</f>
        <v>339100</v>
      </c>
      <c r="L44" s="173"/>
    </row>
    <row r="45" spans="1:12" s="174" customFormat="1" ht="12.75">
      <c r="A45" s="116"/>
      <c r="B45" s="111" t="s">
        <v>166</v>
      </c>
      <c r="C45" s="111"/>
      <c r="D45" s="116" t="s">
        <v>14</v>
      </c>
      <c r="E45" s="116" t="s">
        <v>453</v>
      </c>
      <c r="F45" s="116" t="s">
        <v>521</v>
      </c>
      <c r="G45" s="172" t="s">
        <v>613</v>
      </c>
      <c r="H45" s="116" t="s">
        <v>455</v>
      </c>
      <c r="I45" s="203">
        <f>I46+I60</f>
        <v>2801800</v>
      </c>
      <c r="J45" s="118">
        <f>J46+J60</f>
        <v>0</v>
      </c>
      <c r="K45" s="118">
        <f>K46+K60</f>
        <v>2496900</v>
      </c>
      <c r="L45" s="173"/>
    </row>
    <row r="46" spans="1:14" s="174" customFormat="1" ht="24">
      <c r="A46" s="116"/>
      <c r="B46" s="111" t="s">
        <v>812</v>
      </c>
      <c r="C46" s="111"/>
      <c r="D46" s="116" t="s">
        <v>14</v>
      </c>
      <c r="E46" s="116" t="s">
        <v>453</v>
      </c>
      <c r="F46" s="116" t="s">
        <v>521</v>
      </c>
      <c r="G46" s="116" t="s">
        <v>622</v>
      </c>
      <c r="H46" s="116" t="s">
        <v>455</v>
      </c>
      <c r="I46" s="200">
        <f>I47</f>
        <v>1122900</v>
      </c>
      <c r="J46" s="118">
        <f>J47</f>
        <v>0</v>
      </c>
      <c r="K46" s="118">
        <f>K47</f>
        <v>1122900</v>
      </c>
      <c r="L46" s="173"/>
      <c r="M46" s="175"/>
      <c r="N46" s="175"/>
    </row>
    <row r="47" spans="1:12" s="174" customFormat="1" ht="12.75">
      <c r="A47" s="116"/>
      <c r="B47" s="111" t="s">
        <v>495</v>
      </c>
      <c r="C47" s="111"/>
      <c r="D47" s="116" t="s">
        <v>14</v>
      </c>
      <c r="E47" s="116" t="s">
        <v>453</v>
      </c>
      <c r="F47" s="116" t="s">
        <v>521</v>
      </c>
      <c r="G47" s="116" t="s">
        <v>623</v>
      </c>
      <c r="H47" s="116" t="s">
        <v>455</v>
      </c>
      <c r="I47" s="200">
        <f>I48+I52+I56</f>
        <v>1122900</v>
      </c>
      <c r="J47" s="118">
        <f>J48+J52+J56</f>
        <v>0</v>
      </c>
      <c r="K47" s="118">
        <f>K48+K52+K56</f>
        <v>1122900</v>
      </c>
      <c r="L47" s="173"/>
    </row>
    <row r="48" spans="1:12" s="174" customFormat="1" ht="24">
      <c r="A48" s="116"/>
      <c r="B48" s="176" t="s">
        <v>532</v>
      </c>
      <c r="C48" s="176"/>
      <c r="D48" s="116" t="s">
        <v>14</v>
      </c>
      <c r="E48" s="116" t="s">
        <v>453</v>
      </c>
      <c r="F48" s="116" t="s">
        <v>521</v>
      </c>
      <c r="G48" s="116" t="s">
        <v>621</v>
      </c>
      <c r="H48" s="116" t="s">
        <v>455</v>
      </c>
      <c r="I48" s="200">
        <f aca="true" t="shared" si="7" ref="I48:J50">I49</f>
        <v>1000000</v>
      </c>
      <c r="J48" s="177">
        <f t="shared" si="7"/>
        <v>0</v>
      </c>
      <c r="K48" s="177">
        <f aca="true" t="shared" si="8" ref="K48:K59">I48-J48</f>
        <v>1000000</v>
      </c>
      <c r="L48" s="173"/>
    </row>
    <row r="49" spans="1:12" s="174" customFormat="1" ht="26.25" customHeight="1">
      <c r="A49" s="116"/>
      <c r="B49" s="106" t="s">
        <v>89</v>
      </c>
      <c r="C49" s="106"/>
      <c r="D49" s="115" t="s">
        <v>14</v>
      </c>
      <c r="E49" s="115" t="s">
        <v>453</v>
      </c>
      <c r="F49" s="115" t="s">
        <v>521</v>
      </c>
      <c r="G49" s="115" t="s">
        <v>621</v>
      </c>
      <c r="H49" s="115" t="s">
        <v>64</v>
      </c>
      <c r="I49" s="204">
        <f t="shared" si="7"/>
        <v>1000000</v>
      </c>
      <c r="J49" s="178">
        <f t="shared" si="7"/>
        <v>0</v>
      </c>
      <c r="K49" s="178">
        <f t="shared" si="8"/>
        <v>1000000</v>
      </c>
      <c r="L49" s="173"/>
    </row>
    <row r="50" spans="1:12" s="174" customFormat="1" ht="24">
      <c r="A50" s="116"/>
      <c r="B50" s="106" t="s">
        <v>464</v>
      </c>
      <c r="C50" s="106"/>
      <c r="D50" s="115" t="s">
        <v>14</v>
      </c>
      <c r="E50" s="115" t="s">
        <v>453</v>
      </c>
      <c r="F50" s="115" t="s">
        <v>521</v>
      </c>
      <c r="G50" s="115" t="s">
        <v>621</v>
      </c>
      <c r="H50" s="115" t="s">
        <v>463</v>
      </c>
      <c r="I50" s="204">
        <f t="shared" si="7"/>
        <v>1000000</v>
      </c>
      <c r="J50" s="178">
        <f t="shared" si="7"/>
        <v>0</v>
      </c>
      <c r="K50" s="178">
        <f t="shared" si="8"/>
        <v>1000000</v>
      </c>
      <c r="L50" s="173"/>
    </row>
    <row r="51" spans="1:12" s="174" customFormat="1" ht="28.5" customHeight="1">
      <c r="A51" s="116"/>
      <c r="B51" s="106" t="s">
        <v>494</v>
      </c>
      <c r="C51" s="106"/>
      <c r="D51" s="115" t="s">
        <v>14</v>
      </c>
      <c r="E51" s="115" t="s">
        <v>453</v>
      </c>
      <c r="F51" s="115" t="s">
        <v>521</v>
      </c>
      <c r="G51" s="115" t="s">
        <v>621</v>
      </c>
      <c r="H51" s="115" t="s">
        <v>460</v>
      </c>
      <c r="I51" s="204">
        <v>1000000</v>
      </c>
      <c r="J51" s="178">
        <v>0</v>
      </c>
      <c r="K51" s="178">
        <f t="shared" si="8"/>
        <v>1000000</v>
      </c>
      <c r="L51" s="173"/>
    </row>
    <row r="52" spans="1:12" s="174" customFormat="1" ht="24">
      <c r="A52" s="116"/>
      <c r="B52" s="181" t="s">
        <v>531</v>
      </c>
      <c r="C52" s="181"/>
      <c r="D52" s="116" t="s">
        <v>14</v>
      </c>
      <c r="E52" s="116" t="s">
        <v>453</v>
      </c>
      <c r="F52" s="116" t="s">
        <v>521</v>
      </c>
      <c r="G52" s="116" t="s">
        <v>633</v>
      </c>
      <c r="H52" s="116" t="s">
        <v>455</v>
      </c>
      <c r="I52" s="200">
        <f aca="true" t="shared" si="9" ref="I52:J54">I53</f>
        <v>99900</v>
      </c>
      <c r="J52" s="177">
        <f t="shared" si="9"/>
        <v>0</v>
      </c>
      <c r="K52" s="177">
        <f t="shared" si="8"/>
        <v>99900</v>
      </c>
      <c r="L52" s="173"/>
    </row>
    <row r="53" spans="1:12" s="174" customFormat="1" ht="24">
      <c r="A53" s="116"/>
      <c r="B53" s="106" t="s">
        <v>89</v>
      </c>
      <c r="C53" s="106"/>
      <c r="D53" s="115" t="s">
        <v>14</v>
      </c>
      <c r="E53" s="115" t="s">
        <v>453</v>
      </c>
      <c r="F53" s="115" t="s">
        <v>521</v>
      </c>
      <c r="G53" s="115" t="s">
        <v>633</v>
      </c>
      <c r="H53" s="115" t="s">
        <v>64</v>
      </c>
      <c r="I53" s="204">
        <f t="shared" si="9"/>
        <v>99900</v>
      </c>
      <c r="J53" s="178">
        <f t="shared" si="9"/>
        <v>0</v>
      </c>
      <c r="K53" s="178">
        <f t="shared" si="8"/>
        <v>99900</v>
      </c>
      <c r="L53" s="173"/>
    </row>
    <row r="54" spans="1:12" s="174" customFormat="1" ht="24">
      <c r="A54" s="116"/>
      <c r="B54" s="106" t="s">
        <v>464</v>
      </c>
      <c r="C54" s="106"/>
      <c r="D54" s="115" t="s">
        <v>14</v>
      </c>
      <c r="E54" s="115" t="s">
        <v>453</v>
      </c>
      <c r="F54" s="115" t="s">
        <v>521</v>
      </c>
      <c r="G54" s="115" t="s">
        <v>633</v>
      </c>
      <c r="H54" s="115" t="s">
        <v>463</v>
      </c>
      <c r="I54" s="204">
        <f t="shared" si="9"/>
        <v>99900</v>
      </c>
      <c r="J54" s="178">
        <f t="shared" si="9"/>
        <v>0</v>
      </c>
      <c r="K54" s="178">
        <f t="shared" si="8"/>
        <v>99900</v>
      </c>
      <c r="L54" s="173"/>
    </row>
    <row r="55" spans="1:12" s="174" customFormat="1" ht="27" customHeight="1">
      <c r="A55" s="116"/>
      <c r="B55" s="106" t="s">
        <v>494</v>
      </c>
      <c r="C55" s="106"/>
      <c r="D55" s="115" t="s">
        <v>14</v>
      </c>
      <c r="E55" s="115" t="s">
        <v>453</v>
      </c>
      <c r="F55" s="115" t="s">
        <v>521</v>
      </c>
      <c r="G55" s="115" t="s">
        <v>633</v>
      </c>
      <c r="H55" s="115" t="s">
        <v>460</v>
      </c>
      <c r="I55" s="204">
        <v>99900</v>
      </c>
      <c r="J55" s="178">
        <v>0</v>
      </c>
      <c r="K55" s="178">
        <f t="shared" si="8"/>
        <v>99900</v>
      </c>
      <c r="L55" s="173"/>
    </row>
    <row r="56" spans="1:12" s="174" customFormat="1" ht="12.75">
      <c r="A56" s="116"/>
      <c r="B56" s="181" t="s">
        <v>530</v>
      </c>
      <c r="C56" s="181"/>
      <c r="D56" s="116" t="s">
        <v>14</v>
      </c>
      <c r="E56" s="116" t="s">
        <v>453</v>
      </c>
      <c r="F56" s="116" t="s">
        <v>521</v>
      </c>
      <c r="G56" s="116" t="s">
        <v>634</v>
      </c>
      <c r="H56" s="116" t="s">
        <v>455</v>
      </c>
      <c r="I56" s="200">
        <f aca="true" t="shared" si="10" ref="I56:J58">I57</f>
        <v>23000</v>
      </c>
      <c r="J56" s="177">
        <f t="shared" si="10"/>
        <v>0</v>
      </c>
      <c r="K56" s="177">
        <f t="shared" si="8"/>
        <v>23000</v>
      </c>
      <c r="L56" s="173"/>
    </row>
    <row r="57" spans="1:12" s="174" customFormat="1" ht="24">
      <c r="A57" s="116"/>
      <c r="B57" s="106" t="s">
        <v>89</v>
      </c>
      <c r="C57" s="106"/>
      <c r="D57" s="115" t="s">
        <v>14</v>
      </c>
      <c r="E57" s="115" t="s">
        <v>453</v>
      </c>
      <c r="F57" s="115" t="s">
        <v>521</v>
      </c>
      <c r="G57" s="115" t="s">
        <v>634</v>
      </c>
      <c r="H57" s="115" t="s">
        <v>64</v>
      </c>
      <c r="I57" s="204">
        <f t="shared" si="10"/>
        <v>23000</v>
      </c>
      <c r="J57" s="178">
        <f t="shared" si="10"/>
        <v>0</v>
      </c>
      <c r="K57" s="178">
        <f t="shared" si="8"/>
        <v>23000</v>
      </c>
      <c r="L57" s="173"/>
    </row>
    <row r="58" spans="1:12" s="174" customFormat="1" ht="24">
      <c r="A58" s="116"/>
      <c r="B58" s="106" t="s">
        <v>464</v>
      </c>
      <c r="C58" s="106"/>
      <c r="D58" s="115" t="s">
        <v>14</v>
      </c>
      <c r="E58" s="115" t="s">
        <v>453</v>
      </c>
      <c r="F58" s="115" t="s">
        <v>521</v>
      </c>
      <c r="G58" s="115" t="s">
        <v>634</v>
      </c>
      <c r="H58" s="115" t="s">
        <v>463</v>
      </c>
      <c r="I58" s="204">
        <f t="shared" si="10"/>
        <v>23000</v>
      </c>
      <c r="J58" s="178">
        <f t="shared" si="10"/>
        <v>0</v>
      </c>
      <c r="K58" s="178">
        <f t="shared" si="8"/>
        <v>23000</v>
      </c>
      <c r="L58" s="173"/>
    </row>
    <row r="59" spans="1:12" s="174" customFormat="1" ht="27.75" customHeight="1">
      <c r="A59" s="116"/>
      <c r="B59" s="106" t="s">
        <v>494</v>
      </c>
      <c r="C59" s="106"/>
      <c r="D59" s="115" t="s">
        <v>14</v>
      </c>
      <c r="E59" s="115" t="s">
        <v>453</v>
      </c>
      <c r="F59" s="115" t="s">
        <v>521</v>
      </c>
      <c r="G59" s="115" t="s">
        <v>634</v>
      </c>
      <c r="H59" s="115" t="s">
        <v>460</v>
      </c>
      <c r="I59" s="204">
        <v>23000</v>
      </c>
      <c r="J59" s="178">
        <v>0</v>
      </c>
      <c r="K59" s="178">
        <f t="shared" si="8"/>
        <v>23000</v>
      </c>
      <c r="L59" s="173"/>
    </row>
    <row r="60" spans="1:12" s="174" customFormat="1" ht="25.5" customHeight="1">
      <c r="A60" s="116"/>
      <c r="B60" s="182" t="s">
        <v>459</v>
      </c>
      <c r="C60" s="111"/>
      <c r="D60" s="116" t="s">
        <v>14</v>
      </c>
      <c r="E60" s="116" t="s">
        <v>453</v>
      </c>
      <c r="F60" s="116" t="s">
        <v>521</v>
      </c>
      <c r="G60" s="116" t="s">
        <v>612</v>
      </c>
      <c r="H60" s="116" t="s">
        <v>455</v>
      </c>
      <c r="I60" s="200">
        <f>I61</f>
        <v>1678900</v>
      </c>
      <c r="J60" s="118">
        <f>J61</f>
        <v>0</v>
      </c>
      <c r="K60" s="118">
        <f>K61</f>
        <v>1374000</v>
      </c>
      <c r="L60" s="173"/>
    </row>
    <row r="61" spans="1:12" s="174" customFormat="1" ht="26.25" customHeight="1">
      <c r="A61" s="116"/>
      <c r="B61" s="183" t="s">
        <v>458</v>
      </c>
      <c r="C61" s="111"/>
      <c r="D61" s="116" t="s">
        <v>14</v>
      </c>
      <c r="E61" s="116" t="s">
        <v>453</v>
      </c>
      <c r="F61" s="116" t="s">
        <v>521</v>
      </c>
      <c r="G61" s="116" t="s">
        <v>611</v>
      </c>
      <c r="H61" s="116" t="s">
        <v>455</v>
      </c>
      <c r="I61" s="200">
        <f>I67+I77+I62</f>
        <v>1678900</v>
      </c>
      <c r="J61" s="118">
        <f>J67+J77+J62</f>
        <v>0</v>
      </c>
      <c r="K61" s="118">
        <f>K67+K77+K62</f>
        <v>1374000</v>
      </c>
      <c r="L61" s="173"/>
    </row>
    <row r="62" spans="1:12" s="174" customFormat="1" ht="18.75" customHeight="1">
      <c r="A62" s="116"/>
      <c r="B62" s="183" t="s">
        <v>495</v>
      </c>
      <c r="C62" s="106"/>
      <c r="D62" s="116" t="s">
        <v>14</v>
      </c>
      <c r="E62" s="116" t="s">
        <v>453</v>
      </c>
      <c r="F62" s="116" t="s">
        <v>521</v>
      </c>
      <c r="G62" s="116" t="s">
        <v>624</v>
      </c>
      <c r="H62" s="116" t="s">
        <v>455</v>
      </c>
      <c r="I62" s="200">
        <f aca="true" t="shared" si="11" ref="I62:K65">I63</f>
        <v>0</v>
      </c>
      <c r="J62" s="118">
        <f t="shared" si="11"/>
        <v>0</v>
      </c>
      <c r="K62" s="118">
        <f t="shared" si="11"/>
        <v>0</v>
      </c>
      <c r="L62" s="173"/>
    </row>
    <row r="63" spans="1:12" s="174" customFormat="1" ht="26.25" customHeight="1">
      <c r="A63" s="116"/>
      <c r="B63" s="176" t="s">
        <v>798</v>
      </c>
      <c r="C63" s="111"/>
      <c r="D63" s="116" t="s">
        <v>14</v>
      </c>
      <c r="E63" s="116" t="s">
        <v>453</v>
      </c>
      <c r="F63" s="116" t="s">
        <v>521</v>
      </c>
      <c r="G63" s="116" t="s">
        <v>799</v>
      </c>
      <c r="H63" s="116" t="s">
        <v>455</v>
      </c>
      <c r="I63" s="200">
        <f t="shared" si="11"/>
        <v>0</v>
      </c>
      <c r="J63" s="118">
        <f t="shared" si="11"/>
        <v>0</v>
      </c>
      <c r="K63" s="118">
        <f t="shared" si="11"/>
        <v>0</v>
      </c>
      <c r="L63" s="173"/>
    </row>
    <row r="64" spans="1:12" s="174" customFormat="1" ht="29.25" customHeight="1">
      <c r="A64" s="116"/>
      <c r="B64" s="106" t="s">
        <v>89</v>
      </c>
      <c r="C64" s="111"/>
      <c r="D64" s="115" t="s">
        <v>14</v>
      </c>
      <c r="E64" s="115" t="s">
        <v>453</v>
      </c>
      <c r="F64" s="115" t="s">
        <v>521</v>
      </c>
      <c r="G64" s="115" t="s">
        <v>799</v>
      </c>
      <c r="H64" s="115" t="s">
        <v>64</v>
      </c>
      <c r="I64" s="204">
        <f t="shared" si="11"/>
        <v>0</v>
      </c>
      <c r="J64" s="117">
        <f t="shared" si="11"/>
        <v>0</v>
      </c>
      <c r="K64" s="117">
        <f t="shared" si="11"/>
        <v>0</v>
      </c>
      <c r="L64" s="173"/>
    </row>
    <row r="65" spans="1:12" s="174" customFormat="1" ht="30" customHeight="1">
      <c r="A65" s="116"/>
      <c r="B65" s="106" t="s">
        <v>464</v>
      </c>
      <c r="C65" s="111"/>
      <c r="D65" s="115" t="s">
        <v>14</v>
      </c>
      <c r="E65" s="115" t="s">
        <v>453</v>
      </c>
      <c r="F65" s="115" t="s">
        <v>521</v>
      </c>
      <c r="G65" s="115" t="s">
        <v>799</v>
      </c>
      <c r="H65" s="115" t="s">
        <v>463</v>
      </c>
      <c r="I65" s="204">
        <f t="shared" si="11"/>
        <v>0</v>
      </c>
      <c r="J65" s="117">
        <f t="shared" si="11"/>
        <v>0</v>
      </c>
      <c r="K65" s="117">
        <f t="shared" si="11"/>
        <v>0</v>
      </c>
      <c r="L65" s="173"/>
    </row>
    <row r="66" spans="1:12" s="174" customFormat="1" ht="24.75" customHeight="1">
      <c r="A66" s="116"/>
      <c r="B66" s="106" t="s">
        <v>494</v>
      </c>
      <c r="C66" s="111"/>
      <c r="D66" s="115" t="s">
        <v>14</v>
      </c>
      <c r="E66" s="115" t="s">
        <v>453</v>
      </c>
      <c r="F66" s="115" t="s">
        <v>521</v>
      </c>
      <c r="G66" s="115" t="s">
        <v>799</v>
      </c>
      <c r="H66" s="115" t="s">
        <v>460</v>
      </c>
      <c r="I66" s="204">
        <v>0</v>
      </c>
      <c r="J66" s="117">
        <v>0</v>
      </c>
      <c r="K66" s="118">
        <f>I66-J66</f>
        <v>0</v>
      </c>
      <c r="L66" s="173"/>
    </row>
    <row r="67" spans="1:12" s="174" customFormat="1" ht="50.25" customHeight="1">
      <c r="A67" s="116"/>
      <c r="B67" s="184" t="s">
        <v>457</v>
      </c>
      <c r="C67" s="111"/>
      <c r="D67" s="116" t="s">
        <v>14</v>
      </c>
      <c r="E67" s="116" t="s">
        <v>453</v>
      </c>
      <c r="F67" s="116" t="s">
        <v>521</v>
      </c>
      <c r="G67" s="116" t="s">
        <v>616</v>
      </c>
      <c r="H67" s="116" t="s">
        <v>455</v>
      </c>
      <c r="I67" s="200">
        <f>I68+I74+I71</f>
        <v>1666800</v>
      </c>
      <c r="J67" s="118">
        <f>J68+J74+J71</f>
        <v>0</v>
      </c>
      <c r="K67" s="118">
        <f>K68+K74+K71</f>
        <v>1374000</v>
      </c>
      <c r="L67" s="173"/>
    </row>
    <row r="68" spans="1:12" s="174" customFormat="1" ht="74.25" customHeight="1">
      <c r="A68" s="116"/>
      <c r="B68" s="185" t="s">
        <v>527</v>
      </c>
      <c r="C68" s="185"/>
      <c r="D68" s="116" t="s">
        <v>14</v>
      </c>
      <c r="E68" s="116" t="s">
        <v>453</v>
      </c>
      <c r="F68" s="116" t="s">
        <v>521</v>
      </c>
      <c r="G68" s="116" t="s">
        <v>625</v>
      </c>
      <c r="H68" s="116" t="s">
        <v>455</v>
      </c>
      <c r="I68" s="200">
        <f>I69</f>
        <v>1346800</v>
      </c>
      <c r="J68" s="177">
        <f>J69</f>
        <v>0</v>
      </c>
      <c r="K68" s="177">
        <f aca="true" t="shared" si="12" ref="K68:K76">I68-J68</f>
        <v>1346800</v>
      </c>
      <c r="L68" s="173"/>
    </row>
    <row r="69" spans="1:12" s="174" customFormat="1" ht="12.75">
      <c r="A69" s="115"/>
      <c r="B69" s="106" t="s">
        <v>112</v>
      </c>
      <c r="C69" s="106"/>
      <c r="D69" s="115" t="s">
        <v>14</v>
      </c>
      <c r="E69" s="115" t="s">
        <v>453</v>
      </c>
      <c r="F69" s="115" t="s">
        <v>521</v>
      </c>
      <c r="G69" s="115" t="s">
        <v>625</v>
      </c>
      <c r="H69" s="115" t="s">
        <v>414</v>
      </c>
      <c r="I69" s="204">
        <f>I70</f>
        <v>1346800</v>
      </c>
      <c r="J69" s="178">
        <f>J70</f>
        <v>0</v>
      </c>
      <c r="K69" s="178">
        <f t="shared" si="12"/>
        <v>1346800</v>
      </c>
      <c r="L69" s="173"/>
    </row>
    <row r="70" spans="1:12" s="174" customFormat="1" ht="12.75">
      <c r="A70" s="115"/>
      <c r="B70" s="106" t="s">
        <v>57</v>
      </c>
      <c r="C70" s="106"/>
      <c r="D70" s="115" t="s">
        <v>14</v>
      </c>
      <c r="E70" s="115" t="s">
        <v>453</v>
      </c>
      <c r="F70" s="115" t="s">
        <v>521</v>
      </c>
      <c r="G70" s="115" t="s">
        <v>625</v>
      </c>
      <c r="H70" s="115" t="s">
        <v>451</v>
      </c>
      <c r="I70" s="204">
        <v>1346800</v>
      </c>
      <c r="J70" s="178">
        <v>0</v>
      </c>
      <c r="K70" s="178">
        <f t="shared" si="12"/>
        <v>1346800</v>
      </c>
      <c r="L70" s="173"/>
    </row>
    <row r="71" spans="1:12" s="174" customFormat="1" ht="48">
      <c r="A71" s="115"/>
      <c r="B71" s="111" t="s">
        <v>805</v>
      </c>
      <c r="C71" s="111"/>
      <c r="D71" s="116" t="s">
        <v>14</v>
      </c>
      <c r="E71" s="116" t="s">
        <v>453</v>
      </c>
      <c r="F71" s="116" t="s">
        <v>521</v>
      </c>
      <c r="G71" s="116" t="s">
        <v>800</v>
      </c>
      <c r="H71" s="116" t="s">
        <v>455</v>
      </c>
      <c r="I71" s="200">
        <f aca="true" t="shared" si="13" ref="I71:K72">I72</f>
        <v>292800</v>
      </c>
      <c r="J71" s="118">
        <f t="shared" si="13"/>
        <v>0</v>
      </c>
      <c r="K71" s="118">
        <f t="shared" si="13"/>
        <v>0</v>
      </c>
      <c r="L71" s="173"/>
    </row>
    <row r="72" spans="1:12" s="174" customFormat="1" ht="12.75">
      <c r="A72" s="115"/>
      <c r="B72" s="106" t="s">
        <v>112</v>
      </c>
      <c r="C72" s="106"/>
      <c r="D72" s="115" t="s">
        <v>14</v>
      </c>
      <c r="E72" s="115" t="s">
        <v>453</v>
      </c>
      <c r="F72" s="115" t="s">
        <v>521</v>
      </c>
      <c r="G72" s="115" t="s">
        <v>800</v>
      </c>
      <c r="H72" s="115" t="s">
        <v>414</v>
      </c>
      <c r="I72" s="204">
        <f t="shared" si="13"/>
        <v>292800</v>
      </c>
      <c r="J72" s="117">
        <f t="shared" si="13"/>
        <v>0</v>
      </c>
      <c r="K72" s="117">
        <f t="shared" si="13"/>
        <v>0</v>
      </c>
      <c r="L72" s="173"/>
    </row>
    <row r="73" spans="1:12" s="174" customFormat="1" ht="12.75">
      <c r="A73" s="115"/>
      <c r="B73" s="106" t="s">
        <v>57</v>
      </c>
      <c r="C73" s="106"/>
      <c r="D73" s="115" t="s">
        <v>14</v>
      </c>
      <c r="E73" s="115" t="s">
        <v>453</v>
      </c>
      <c r="F73" s="115" t="s">
        <v>521</v>
      </c>
      <c r="G73" s="115" t="s">
        <v>800</v>
      </c>
      <c r="H73" s="115" t="s">
        <v>451</v>
      </c>
      <c r="I73" s="204">
        <v>292800</v>
      </c>
      <c r="J73" s="178">
        <v>0</v>
      </c>
      <c r="K73" s="178">
        <v>0</v>
      </c>
      <c r="L73" s="173"/>
    </row>
    <row r="74" spans="1:12" s="174" customFormat="1" ht="49.5" customHeight="1">
      <c r="A74" s="115"/>
      <c r="B74" s="111" t="s">
        <v>703</v>
      </c>
      <c r="C74" s="111"/>
      <c r="D74" s="116" t="s">
        <v>14</v>
      </c>
      <c r="E74" s="116" t="s">
        <v>453</v>
      </c>
      <c r="F74" s="116" t="s">
        <v>521</v>
      </c>
      <c r="G74" s="116" t="s">
        <v>702</v>
      </c>
      <c r="H74" s="116" t="s">
        <v>455</v>
      </c>
      <c r="I74" s="200">
        <f>I75</f>
        <v>27200</v>
      </c>
      <c r="J74" s="177">
        <f>J75</f>
        <v>0</v>
      </c>
      <c r="K74" s="177">
        <f t="shared" si="12"/>
        <v>27200</v>
      </c>
      <c r="L74" s="173"/>
    </row>
    <row r="75" spans="1:12" s="174" customFormat="1" ht="12.75" customHeight="1">
      <c r="A75" s="115"/>
      <c r="B75" s="106" t="s">
        <v>112</v>
      </c>
      <c r="C75" s="106"/>
      <c r="D75" s="115" t="s">
        <v>14</v>
      </c>
      <c r="E75" s="115" t="s">
        <v>453</v>
      </c>
      <c r="F75" s="115" t="s">
        <v>521</v>
      </c>
      <c r="G75" s="115" t="s">
        <v>702</v>
      </c>
      <c r="H75" s="115" t="s">
        <v>414</v>
      </c>
      <c r="I75" s="204">
        <f>I76</f>
        <v>27200</v>
      </c>
      <c r="J75" s="178">
        <f>J76</f>
        <v>0</v>
      </c>
      <c r="K75" s="178">
        <f t="shared" si="12"/>
        <v>27200</v>
      </c>
      <c r="L75" s="173"/>
    </row>
    <row r="76" spans="1:12" s="174" customFormat="1" ht="12.75" customHeight="1">
      <c r="A76" s="115"/>
      <c r="B76" s="106" t="s">
        <v>57</v>
      </c>
      <c r="C76" s="106"/>
      <c r="D76" s="115" t="s">
        <v>14</v>
      </c>
      <c r="E76" s="115" t="s">
        <v>453</v>
      </c>
      <c r="F76" s="115" t="s">
        <v>521</v>
      </c>
      <c r="G76" s="115" t="s">
        <v>702</v>
      </c>
      <c r="H76" s="115" t="s">
        <v>451</v>
      </c>
      <c r="I76" s="204">
        <v>27200</v>
      </c>
      <c r="J76" s="178">
        <v>0</v>
      </c>
      <c r="K76" s="178">
        <f t="shared" si="12"/>
        <v>27200</v>
      </c>
      <c r="L76" s="173"/>
    </row>
    <row r="77" spans="1:12" s="174" customFormat="1" ht="27" customHeight="1">
      <c r="A77" s="115"/>
      <c r="B77" s="186" t="s">
        <v>524</v>
      </c>
      <c r="C77" s="106"/>
      <c r="D77" s="116" t="s">
        <v>14</v>
      </c>
      <c r="E77" s="116" t="s">
        <v>453</v>
      </c>
      <c r="F77" s="116" t="s">
        <v>521</v>
      </c>
      <c r="G77" s="116" t="s">
        <v>620</v>
      </c>
      <c r="H77" s="116" t="s">
        <v>455</v>
      </c>
      <c r="I77" s="200">
        <f>I82+I78</f>
        <v>12100</v>
      </c>
      <c r="J77" s="118">
        <f>J82+J78</f>
        <v>0</v>
      </c>
      <c r="K77" s="118">
        <f>K82+K78</f>
        <v>0</v>
      </c>
      <c r="L77" s="173"/>
    </row>
    <row r="78" spans="1:12" s="174" customFormat="1" ht="18" customHeight="1">
      <c r="A78" s="115"/>
      <c r="B78" s="186" t="s">
        <v>801</v>
      </c>
      <c r="C78" s="111"/>
      <c r="D78" s="116" t="s">
        <v>14</v>
      </c>
      <c r="E78" s="116" t="s">
        <v>453</v>
      </c>
      <c r="F78" s="116" t="s">
        <v>521</v>
      </c>
      <c r="G78" s="116" t="s">
        <v>802</v>
      </c>
      <c r="H78" s="116" t="s">
        <v>455</v>
      </c>
      <c r="I78" s="200">
        <f aca="true" t="shared" si="14" ref="I78:K80">I79</f>
        <v>12100</v>
      </c>
      <c r="J78" s="118">
        <f t="shared" si="14"/>
        <v>0</v>
      </c>
      <c r="K78" s="118">
        <f t="shared" si="14"/>
        <v>0</v>
      </c>
      <c r="L78" s="173"/>
    </row>
    <row r="79" spans="1:12" s="174" customFormat="1" ht="13.5" customHeight="1">
      <c r="A79" s="115"/>
      <c r="B79" s="187" t="s">
        <v>120</v>
      </c>
      <c r="C79" s="106"/>
      <c r="D79" s="115" t="s">
        <v>14</v>
      </c>
      <c r="E79" s="115" t="s">
        <v>453</v>
      </c>
      <c r="F79" s="115" t="s">
        <v>521</v>
      </c>
      <c r="G79" s="115" t="s">
        <v>802</v>
      </c>
      <c r="H79" s="115" t="s">
        <v>523</v>
      </c>
      <c r="I79" s="204">
        <f t="shared" si="14"/>
        <v>12100</v>
      </c>
      <c r="J79" s="117">
        <f t="shared" si="14"/>
        <v>0</v>
      </c>
      <c r="K79" s="117">
        <f t="shared" si="14"/>
        <v>0</v>
      </c>
      <c r="L79" s="173"/>
    </row>
    <row r="80" spans="1:12" s="174" customFormat="1" ht="13.5" customHeight="1">
      <c r="A80" s="115"/>
      <c r="B80" s="187" t="s">
        <v>122</v>
      </c>
      <c r="C80" s="106"/>
      <c r="D80" s="115" t="s">
        <v>14</v>
      </c>
      <c r="E80" s="115" t="s">
        <v>453</v>
      </c>
      <c r="F80" s="115" t="s">
        <v>521</v>
      </c>
      <c r="G80" s="115" t="s">
        <v>802</v>
      </c>
      <c r="H80" s="115" t="s">
        <v>522</v>
      </c>
      <c r="I80" s="204">
        <f t="shared" si="14"/>
        <v>12100</v>
      </c>
      <c r="J80" s="117">
        <f t="shared" si="14"/>
        <v>0</v>
      </c>
      <c r="K80" s="117">
        <f t="shared" si="14"/>
        <v>0</v>
      </c>
      <c r="L80" s="173"/>
    </row>
    <row r="81" spans="1:12" s="174" customFormat="1" ht="13.5" customHeight="1">
      <c r="A81" s="115"/>
      <c r="B81" s="106" t="s">
        <v>129</v>
      </c>
      <c r="C81" s="106"/>
      <c r="D81" s="115" t="s">
        <v>14</v>
      </c>
      <c r="E81" s="115" t="s">
        <v>453</v>
      </c>
      <c r="F81" s="115" t="s">
        <v>521</v>
      </c>
      <c r="G81" s="115" t="s">
        <v>802</v>
      </c>
      <c r="H81" s="115" t="s">
        <v>528</v>
      </c>
      <c r="I81" s="204">
        <v>12100</v>
      </c>
      <c r="J81" s="117">
        <v>0</v>
      </c>
      <c r="K81" s="117">
        <v>0</v>
      </c>
      <c r="L81" s="173"/>
    </row>
    <row r="82" spans="1:12" s="174" customFormat="1" ht="27" customHeight="1">
      <c r="A82" s="115"/>
      <c r="B82" s="183" t="s">
        <v>529</v>
      </c>
      <c r="C82" s="111"/>
      <c r="D82" s="116" t="s">
        <v>14</v>
      </c>
      <c r="E82" s="116" t="s">
        <v>453</v>
      </c>
      <c r="F82" s="116" t="s">
        <v>521</v>
      </c>
      <c r="G82" s="116" t="s">
        <v>719</v>
      </c>
      <c r="H82" s="116" t="s">
        <v>455</v>
      </c>
      <c r="I82" s="200">
        <f>I83</f>
        <v>0</v>
      </c>
      <c r="J82" s="118">
        <f>J83</f>
        <v>0</v>
      </c>
      <c r="K82" s="118">
        <f>K83</f>
        <v>0</v>
      </c>
      <c r="L82" s="173"/>
    </row>
    <row r="83" spans="1:12" s="174" customFormat="1" ht="12.75" customHeight="1">
      <c r="A83" s="115"/>
      <c r="B83" s="187" t="s">
        <v>120</v>
      </c>
      <c r="C83" s="106"/>
      <c r="D83" s="115" t="s">
        <v>14</v>
      </c>
      <c r="E83" s="115" t="s">
        <v>453</v>
      </c>
      <c r="F83" s="115" t="s">
        <v>521</v>
      </c>
      <c r="G83" s="115" t="s">
        <v>719</v>
      </c>
      <c r="H83" s="115" t="s">
        <v>523</v>
      </c>
      <c r="I83" s="204">
        <f aca="true" t="shared" si="15" ref="I83:K84">I84</f>
        <v>0</v>
      </c>
      <c r="J83" s="117">
        <f t="shared" si="15"/>
        <v>0</v>
      </c>
      <c r="K83" s="117">
        <f t="shared" si="15"/>
        <v>0</v>
      </c>
      <c r="L83" s="173"/>
    </row>
    <row r="84" spans="1:12" s="174" customFormat="1" ht="12.75" customHeight="1">
      <c r="A84" s="115"/>
      <c r="B84" s="187" t="s">
        <v>122</v>
      </c>
      <c r="C84" s="106"/>
      <c r="D84" s="115" t="s">
        <v>14</v>
      </c>
      <c r="E84" s="115" t="s">
        <v>453</v>
      </c>
      <c r="F84" s="115" t="s">
        <v>521</v>
      </c>
      <c r="G84" s="115" t="s">
        <v>719</v>
      </c>
      <c r="H84" s="115" t="s">
        <v>522</v>
      </c>
      <c r="I84" s="204">
        <f t="shared" si="15"/>
        <v>0</v>
      </c>
      <c r="J84" s="117">
        <f t="shared" si="15"/>
        <v>0</v>
      </c>
      <c r="K84" s="117">
        <f t="shared" si="15"/>
        <v>0</v>
      </c>
      <c r="L84" s="173"/>
    </row>
    <row r="85" spans="1:12" s="174" customFormat="1" ht="12.75" customHeight="1">
      <c r="A85" s="115"/>
      <c r="B85" s="106" t="s">
        <v>129</v>
      </c>
      <c r="C85" s="106"/>
      <c r="D85" s="115" t="s">
        <v>14</v>
      </c>
      <c r="E85" s="115" t="s">
        <v>453</v>
      </c>
      <c r="F85" s="115" t="s">
        <v>521</v>
      </c>
      <c r="G85" s="115" t="s">
        <v>719</v>
      </c>
      <c r="H85" s="115" t="s">
        <v>528</v>
      </c>
      <c r="I85" s="204">
        <v>0</v>
      </c>
      <c r="J85" s="117">
        <v>0</v>
      </c>
      <c r="K85" s="178">
        <f>I85-J85</f>
        <v>0</v>
      </c>
      <c r="L85" s="173"/>
    </row>
    <row r="86" spans="1:12" s="174" customFormat="1" ht="12.75">
      <c r="A86" s="115"/>
      <c r="B86" s="111" t="s">
        <v>520</v>
      </c>
      <c r="C86" s="111"/>
      <c r="D86" s="116" t="s">
        <v>14</v>
      </c>
      <c r="E86" s="116" t="s">
        <v>469</v>
      </c>
      <c r="F86" s="116" t="s">
        <v>474</v>
      </c>
      <c r="G86" s="172" t="s">
        <v>613</v>
      </c>
      <c r="H86" s="116" t="s">
        <v>455</v>
      </c>
      <c r="I86" s="200">
        <f aca="true" t="shared" si="16" ref="I86:I91">I87</f>
        <v>254400</v>
      </c>
      <c r="J86" s="177">
        <f aca="true" t="shared" si="17" ref="J86:K92">J87</f>
        <v>24727.72</v>
      </c>
      <c r="K86" s="177">
        <f>I86-J86</f>
        <v>229672.28</v>
      </c>
      <c r="L86" s="173"/>
    </row>
    <row r="87" spans="1:12" s="174" customFormat="1" ht="12.75">
      <c r="A87" s="115"/>
      <c r="B87" s="111" t="s">
        <v>191</v>
      </c>
      <c r="C87" s="111"/>
      <c r="D87" s="116" t="s">
        <v>14</v>
      </c>
      <c r="E87" s="116" t="s">
        <v>469</v>
      </c>
      <c r="F87" s="116" t="s">
        <v>461</v>
      </c>
      <c r="G87" s="172" t="s">
        <v>613</v>
      </c>
      <c r="H87" s="116" t="s">
        <v>455</v>
      </c>
      <c r="I87" s="200">
        <f t="shared" si="16"/>
        <v>254400</v>
      </c>
      <c r="J87" s="177">
        <f t="shared" si="17"/>
        <v>24727.72</v>
      </c>
      <c r="K87" s="177">
        <f>I87-J87</f>
        <v>229672.28</v>
      </c>
      <c r="L87" s="173"/>
    </row>
    <row r="88" spans="1:12" s="174" customFormat="1" ht="12.75">
      <c r="A88" s="115"/>
      <c r="B88" s="176" t="s">
        <v>519</v>
      </c>
      <c r="C88" s="176"/>
      <c r="D88" s="116" t="s">
        <v>14</v>
      </c>
      <c r="E88" s="116" t="s">
        <v>469</v>
      </c>
      <c r="F88" s="116" t="s">
        <v>461</v>
      </c>
      <c r="G88" s="188" t="s">
        <v>612</v>
      </c>
      <c r="H88" s="116" t="s">
        <v>455</v>
      </c>
      <c r="I88" s="200">
        <f t="shared" si="16"/>
        <v>254400</v>
      </c>
      <c r="J88" s="118">
        <f t="shared" si="17"/>
        <v>24727.72</v>
      </c>
      <c r="K88" s="118">
        <f>K89</f>
        <v>229672.28</v>
      </c>
      <c r="L88" s="173"/>
    </row>
    <row r="89" spans="1:12" s="174" customFormat="1" ht="28.5" customHeight="1">
      <c r="A89" s="115"/>
      <c r="B89" s="176" t="s">
        <v>518</v>
      </c>
      <c r="C89" s="176"/>
      <c r="D89" s="116" t="s">
        <v>14</v>
      </c>
      <c r="E89" s="116" t="s">
        <v>469</v>
      </c>
      <c r="F89" s="116" t="s">
        <v>461</v>
      </c>
      <c r="G89" s="188" t="s">
        <v>611</v>
      </c>
      <c r="H89" s="116" t="s">
        <v>455</v>
      </c>
      <c r="I89" s="200">
        <f t="shared" si="16"/>
        <v>254400</v>
      </c>
      <c r="J89" s="177">
        <f t="shared" si="17"/>
        <v>24727.72</v>
      </c>
      <c r="K89" s="177">
        <f aca="true" t="shared" si="18" ref="K89:K95">I89-J89</f>
        <v>229672.28</v>
      </c>
      <c r="L89" s="173"/>
    </row>
    <row r="90" spans="1:12" s="174" customFormat="1" ht="38.25" customHeight="1">
      <c r="A90" s="115"/>
      <c r="B90" s="181" t="s">
        <v>517</v>
      </c>
      <c r="C90" s="181"/>
      <c r="D90" s="116" t="s">
        <v>14</v>
      </c>
      <c r="E90" s="116" t="s">
        <v>469</v>
      </c>
      <c r="F90" s="116" t="s">
        <v>461</v>
      </c>
      <c r="G90" s="188" t="s">
        <v>629</v>
      </c>
      <c r="H90" s="116" t="s">
        <v>455</v>
      </c>
      <c r="I90" s="200">
        <f t="shared" si="16"/>
        <v>254400</v>
      </c>
      <c r="J90" s="177">
        <f t="shared" si="17"/>
        <v>24727.72</v>
      </c>
      <c r="K90" s="177">
        <f t="shared" si="18"/>
        <v>229672.28</v>
      </c>
      <c r="L90" s="173"/>
    </row>
    <row r="91" spans="1:12" s="174" customFormat="1" ht="37.5" customHeight="1">
      <c r="A91" s="115"/>
      <c r="B91" s="181" t="s">
        <v>516</v>
      </c>
      <c r="C91" s="181"/>
      <c r="D91" s="116" t="s">
        <v>14</v>
      </c>
      <c r="E91" s="116" t="s">
        <v>469</v>
      </c>
      <c r="F91" s="116" t="s">
        <v>461</v>
      </c>
      <c r="G91" s="188" t="s">
        <v>628</v>
      </c>
      <c r="H91" s="116" t="s">
        <v>455</v>
      </c>
      <c r="I91" s="200">
        <f t="shared" si="16"/>
        <v>254400</v>
      </c>
      <c r="J91" s="177">
        <f t="shared" si="17"/>
        <v>24727.72</v>
      </c>
      <c r="K91" s="177">
        <f t="shared" si="18"/>
        <v>229672.28</v>
      </c>
      <c r="L91" s="173"/>
    </row>
    <row r="92" spans="1:12" s="174" customFormat="1" ht="63" customHeight="1">
      <c r="A92" s="115"/>
      <c r="B92" s="106" t="s">
        <v>515</v>
      </c>
      <c r="C92" s="106"/>
      <c r="D92" s="115" t="s">
        <v>14</v>
      </c>
      <c r="E92" s="115" t="s">
        <v>469</v>
      </c>
      <c r="F92" s="115" t="s">
        <v>461</v>
      </c>
      <c r="G92" s="189" t="s">
        <v>628</v>
      </c>
      <c r="H92" s="115" t="s">
        <v>471</v>
      </c>
      <c r="I92" s="204">
        <f>I93</f>
        <v>254400</v>
      </c>
      <c r="J92" s="117">
        <f t="shared" si="17"/>
        <v>24727.72</v>
      </c>
      <c r="K92" s="117">
        <f t="shared" si="17"/>
        <v>229672.28</v>
      </c>
      <c r="L92" s="173"/>
    </row>
    <row r="93" spans="1:12" s="174" customFormat="1" ht="26.25" customHeight="1">
      <c r="A93" s="115"/>
      <c r="B93" s="106" t="s">
        <v>70</v>
      </c>
      <c r="C93" s="106"/>
      <c r="D93" s="115" t="s">
        <v>14</v>
      </c>
      <c r="E93" s="115" t="s">
        <v>469</v>
      </c>
      <c r="F93" s="115" t="s">
        <v>461</v>
      </c>
      <c r="G93" s="189" t="s">
        <v>628</v>
      </c>
      <c r="H93" s="115" t="s">
        <v>470</v>
      </c>
      <c r="I93" s="204">
        <f>I94+I95</f>
        <v>254400</v>
      </c>
      <c r="J93" s="178">
        <f>J94+J95</f>
        <v>24727.72</v>
      </c>
      <c r="K93" s="178">
        <f t="shared" si="18"/>
        <v>229672.28</v>
      </c>
      <c r="L93" s="173"/>
    </row>
    <row r="94" spans="1:12" s="174" customFormat="1" ht="24">
      <c r="A94" s="115"/>
      <c r="B94" s="106" t="s">
        <v>717</v>
      </c>
      <c r="C94" s="106"/>
      <c r="D94" s="115" t="s">
        <v>14</v>
      </c>
      <c r="E94" s="115" t="s">
        <v>469</v>
      </c>
      <c r="F94" s="115" t="s">
        <v>461</v>
      </c>
      <c r="G94" s="189" t="s">
        <v>628</v>
      </c>
      <c r="H94" s="115" t="s">
        <v>468</v>
      </c>
      <c r="I94" s="204">
        <v>195398</v>
      </c>
      <c r="J94" s="178">
        <v>20328.7</v>
      </c>
      <c r="K94" s="178">
        <f t="shared" si="18"/>
        <v>175069.3</v>
      </c>
      <c r="L94" s="173"/>
    </row>
    <row r="95" spans="1:12" s="174" customFormat="1" ht="42" customHeight="1">
      <c r="A95" s="115"/>
      <c r="B95" s="106" t="s">
        <v>718</v>
      </c>
      <c r="C95" s="106"/>
      <c r="D95" s="115" t="s">
        <v>14</v>
      </c>
      <c r="E95" s="115" t="s">
        <v>469</v>
      </c>
      <c r="F95" s="115" t="s">
        <v>461</v>
      </c>
      <c r="G95" s="189" t="s">
        <v>628</v>
      </c>
      <c r="H95" s="115" t="s">
        <v>608</v>
      </c>
      <c r="I95" s="204">
        <v>59002</v>
      </c>
      <c r="J95" s="178">
        <v>4399.02</v>
      </c>
      <c r="K95" s="178">
        <f t="shared" si="18"/>
        <v>54602.979999999996</v>
      </c>
      <c r="L95" s="173"/>
    </row>
    <row r="96" spans="1:12" s="174" customFormat="1" ht="26.25" customHeight="1">
      <c r="A96" s="115"/>
      <c r="B96" s="111" t="s">
        <v>514</v>
      </c>
      <c r="C96" s="111"/>
      <c r="D96" s="116" t="s">
        <v>14</v>
      </c>
      <c r="E96" s="116" t="s">
        <v>461</v>
      </c>
      <c r="F96" s="116" t="s">
        <v>474</v>
      </c>
      <c r="G96" s="172" t="s">
        <v>613</v>
      </c>
      <c r="H96" s="116" t="s">
        <v>455</v>
      </c>
      <c r="I96" s="200">
        <f>I97+I104+I115</f>
        <v>349700</v>
      </c>
      <c r="J96" s="118">
        <f>J97+J104+J115</f>
        <v>0</v>
      </c>
      <c r="K96" s="118">
        <f>K97+K104+K115</f>
        <v>349700</v>
      </c>
      <c r="L96" s="173"/>
    </row>
    <row r="97" spans="1:12" s="174" customFormat="1" ht="39" customHeight="1">
      <c r="A97" s="115"/>
      <c r="B97" s="111" t="s">
        <v>513</v>
      </c>
      <c r="C97" s="111"/>
      <c r="D97" s="116" t="s">
        <v>14</v>
      </c>
      <c r="E97" s="116" t="s">
        <v>461</v>
      </c>
      <c r="F97" s="116" t="s">
        <v>508</v>
      </c>
      <c r="G97" s="172" t="s">
        <v>613</v>
      </c>
      <c r="H97" s="116" t="s">
        <v>455</v>
      </c>
      <c r="I97" s="200">
        <f aca="true" t="shared" si="19" ref="I97:K101">I98</f>
        <v>100200</v>
      </c>
      <c r="J97" s="177">
        <f t="shared" si="19"/>
        <v>0</v>
      </c>
      <c r="K97" s="177">
        <f>I97-J97</f>
        <v>100200</v>
      </c>
      <c r="L97" s="173"/>
    </row>
    <row r="98" spans="1:13" ht="56.25" customHeight="1">
      <c r="A98" s="90"/>
      <c r="B98" s="96" t="s">
        <v>824</v>
      </c>
      <c r="C98" s="96"/>
      <c r="D98" s="93" t="s">
        <v>14</v>
      </c>
      <c r="E98" s="93" t="s">
        <v>461</v>
      </c>
      <c r="F98" s="93" t="s">
        <v>508</v>
      </c>
      <c r="G98" s="93" t="s">
        <v>616</v>
      </c>
      <c r="H98" s="93" t="s">
        <v>455</v>
      </c>
      <c r="I98" s="203">
        <f>I99</f>
        <v>100200</v>
      </c>
      <c r="J98" s="83">
        <f t="shared" si="19"/>
        <v>0</v>
      </c>
      <c r="K98" s="83">
        <f t="shared" si="19"/>
        <v>100200</v>
      </c>
      <c r="L98" s="87"/>
      <c r="M98" s="197"/>
    </row>
    <row r="99" spans="1:13" ht="51.75" customHeight="1">
      <c r="A99" s="90"/>
      <c r="B99" s="96" t="s">
        <v>825</v>
      </c>
      <c r="C99" s="96"/>
      <c r="D99" s="93" t="s">
        <v>14</v>
      </c>
      <c r="E99" s="93" t="s">
        <v>461</v>
      </c>
      <c r="F99" s="93" t="s">
        <v>508</v>
      </c>
      <c r="G99" s="93" t="s">
        <v>823</v>
      </c>
      <c r="H99" s="93" t="s">
        <v>455</v>
      </c>
      <c r="I99" s="203">
        <f>I100</f>
        <v>100200</v>
      </c>
      <c r="J99" s="83">
        <f>J100</f>
        <v>0</v>
      </c>
      <c r="K99" s="83">
        <f>K100</f>
        <v>100200</v>
      </c>
      <c r="L99" s="87"/>
      <c r="M99" s="197"/>
    </row>
    <row r="100" spans="1:13" ht="12.75">
      <c r="A100" s="90"/>
      <c r="B100" s="96" t="s">
        <v>495</v>
      </c>
      <c r="C100" s="96"/>
      <c r="D100" s="93" t="s">
        <v>14</v>
      </c>
      <c r="E100" s="93" t="s">
        <v>461</v>
      </c>
      <c r="F100" s="93" t="s">
        <v>508</v>
      </c>
      <c r="G100" s="93" t="s">
        <v>823</v>
      </c>
      <c r="H100" s="93" t="s">
        <v>455</v>
      </c>
      <c r="I100" s="203">
        <f t="shared" si="19"/>
        <v>100200</v>
      </c>
      <c r="J100" s="83">
        <f t="shared" si="19"/>
        <v>0</v>
      </c>
      <c r="K100" s="83">
        <f>K101</f>
        <v>100200</v>
      </c>
      <c r="L100" s="87"/>
      <c r="M100" s="197"/>
    </row>
    <row r="101" spans="1:12" ht="37.5" customHeight="1">
      <c r="A101" s="90"/>
      <c r="B101" s="199" t="s">
        <v>112</v>
      </c>
      <c r="C101" s="198"/>
      <c r="D101" s="90" t="s">
        <v>14</v>
      </c>
      <c r="E101" s="90" t="s">
        <v>461</v>
      </c>
      <c r="F101" s="90" t="s">
        <v>508</v>
      </c>
      <c r="G101" s="90" t="s">
        <v>823</v>
      </c>
      <c r="H101" s="90" t="s">
        <v>414</v>
      </c>
      <c r="I101" s="205">
        <f t="shared" si="19"/>
        <v>100200</v>
      </c>
      <c r="J101" s="88">
        <f t="shared" si="19"/>
        <v>0</v>
      </c>
      <c r="K101" s="88">
        <f>I101-J101</f>
        <v>100200</v>
      </c>
      <c r="L101" s="87"/>
    </row>
    <row r="102" spans="1:12" ht="12.75">
      <c r="A102" s="90"/>
      <c r="B102" s="92" t="s">
        <v>57</v>
      </c>
      <c r="C102" s="92"/>
      <c r="D102" s="90" t="s">
        <v>14</v>
      </c>
      <c r="E102" s="90" t="s">
        <v>461</v>
      </c>
      <c r="F102" s="90" t="s">
        <v>508</v>
      </c>
      <c r="G102" s="90" t="s">
        <v>823</v>
      </c>
      <c r="H102" s="90" t="s">
        <v>451</v>
      </c>
      <c r="I102" s="205">
        <v>100200</v>
      </c>
      <c r="J102" s="88">
        <v>0</v>
      </c>
      <c r="K102" s="88">
        <f>I102-J102</f>
        <v>100200</v>
      </c>
      <c r="L102" s="87"/>
    </row>
    <row r="103" spans="1:12" s="174" customFormat="1" ht="24">
      <c r="A103" s="115"/>
      <c r="B103" s="111" t="s">
        <v>811</v>
      </c>
      <c r="C103" s="106"/>
      <c r="D103" s="116" t="s">
        <v>14</v>
      </c>
      <c r="E103" s="116" t="s">
        <v>461</v>
      </c>
      <c r="F103" s="116" t="s">
        <v>490</v>
      </c>
      <c r="G103" s="172" t="s">
        <v>630</v>
      </c>
      <c r="H103" s="116" t="s">
        <v>455</v>
      </c>
      <c r="I103" s="200">
        <f>I104</f>
        <v>218500</v>
      </c>
      <c r="J103" s="118">
        <f>J104</f>
        <v>0</v>
      </c>
      <c r="K103" s="118">
        <f>K104</f>
        <v>218500</v>
      </c>
      <c r="L103" s="173"/>
    </row>
    <row r="104" spans="1:12" s="174" customFormat="1" ht="24">
      <c r="A104" s="115"/>
      <c r="B104" s="111" t="s">
        <v>636</v>
      </c>
      <c r="C104" s="111"/>
      <c r="D104" s="116" t="s">
        <v>14</v>
      </c>
      <c r="E104" s="116" t="s">
        <v>461</v>
      </c>
      <c r="F104" s="116" t="s">
        <v>490</v>
      </c>
      <c r="G104" s="172" t="s">
        <v>635</v>
      </c>
      <c r="H104" s="116" t="s">
        <v>455</v>
      </c>
      <c r="I104" s="200">
        <f>I105+I110</f>
        <v>218500</v>
      </c>
      <c r="J104" s="118">
        <f>J105+J110</f>
        <v>0</v>
      </c>
      <c r="K104" s="118">
        <f>K105+K110</f>
        <v>218500</v>
      </c>
      <c r="L104" s="173"/>
    </row>
    <row r="105" spans="1:12" s="174" customFormat="1" ht="12.75">
      <c r="A105" s="115"/>
      <c r="B105" s="111" t="s">
        <v>495</v>
      </c>
      <c r="C105" s="111"/>
      <c r="D105" s="116" t="s">
        <v>14</v>
      </c>
      <c r="E105" s="116" t="s">
        <v>461</v>
      </c>
      <c r="F105" s="116" t="s">
        <v>490</v>
      </c>
      <c r="G105" s="116" t="s">
        <v>632</v>
      </c>
      <c r="H105" s="116" t="s">
        <v>455</v>
      </c>
      <c r="I105" s="200">
        <f aca="true" t="shared" si="20" ref="I105:J108">I106</f>
        <v>15000</v>
      </c>
      <c r="J105" s="177">
        <f t="shared" si="20"/>
        <v>0</v>
      </c>
      <c r="K105" s="177">
        <f>I105-J105</f>
        <v>15000</v>
      </c>
      <c r="L105" s="173"/>
    </row>
    <row r="106" spans="1:12" s="174" customFormat="1" ht="36">
      <c r="A106" s="115"/>
      <c r="B106" s="111" t="s">
        <v>512</v>
      </c>
      <c r="C106" s="111"/>
      <c r="D106" s="116" t="s">
        <v>14</v>
      </c>
      <c r="E106" s="116" t="s">
        <v>461</v>
      </c>
      <c r="F106" s="116" t="s">
        <v>490</v>
      </c>
      <c r="G106" s="116" t="s">
        <v>631</v>
      </c>
      <c r="H106" s="116" t="s">
        <v>455</v>
      </c>
      <c r="I106" s="200">
        <f t="shared" si="20"/>
        <v>15000</v>
      </c>
      <c r="J106" s="177">
        <f t="shared" si="20"/>
        <v>0</v>
      </c>
      <c r="K106" s="177">
        <f>I106-J106</f>
        <v>15000</v>
      </c>
      <c r="L106" s="173"/>
    </row>
    <row r="107" spans="1:12" s="174" customFormat="1" ht="24">
      <c r="A107" s="115"/>
      <c r="B107" s="106" t="s">
        <v>89</v>
      </c>
      <c r="C107" s="106"/>
      <c r="D107" s="115" t="s">
        <v>14</v>
      </c>
      <c r="E107" s="115" t="s">
        <v>461</v>
      </c>
      <c r="F107" s="115" t="s">
        <v>490</v>
      </c>
      <c r="G107" s="115" t="s">
        <v>631</v>
      </c>
      <c r="H107" s="115" t="s">
        <v>64</v>
      </c>
      <c r="I107" s="204">
        <f t="shared" si="20"/>
        <v>15000</v>
      </c>
      <c r="J107" s="178">
        <f t="shared" si="20"/>
        <v>0</v>
      </c>
      <c r="K107" s="178">
        <f>I107-J107</f>
        <v>15000</v>
      </c>
      <c r="L107" s="173"/>
    </row>
    <row r="108" spans="1:12" s="174" customFormat="1" ht="24">
      <c r="A108" s="115"/>
      <c r="B108" s="106" t="s">
        <v>464</v>
      </c>
      <c r="C108" s="106"/>
      <c r="D108" s="115" t="s">
        <v>14</v>
      </c>
      <c r="E108" s="115" t="s">
        <v>461</v>
      </c>
      <c r="F108" s="115" t="s">
        <v>490</v>
      </c>
      <c r="G108" s="115" t="s">
        <v>631</v>
      </c>
      <c r="H108" s="115" t="s">
        <v>463</v>
      </c>
      <c r="I108" s="204">
        <f t="shared" si="20"/>
        <v>15000</v>
      </c>
      <c r="J108" s="178">
        <f t="shared" si="20"/>
        <v>0</v>
      </c>
      <c r="K108" s="178">
        <f>I108-J108</f>
        <v>15000</v>
      </c>
      <c r="L108" s="173"/>
    </row>
    <row r="109" spans="1:12" s="174" customFormat="1" ht="24">
      <c r="A109" s="115"/>
      <c r="B109" s="106" t="s">
        <v>494</v>
      </c>
      <c r="C109" s="106"/>
      <c r="D109" s="115" t="s">
        <v>14</v>
      </c>
      <c r="E109" s="115" t="s">
        <v>461</v>
      </c>
      <c r="F109" s="115" t="s">
        <v>490</v>
      </c>
      <c r="G109" s="115" t="s">
        <v>631</v>
      </c>
      <c r="H109" s="115" t="s">
        <v>460</v>
      </c>
      <c r="I109" s="204">
        <v>15000</v>
      </c>
      <c r="J109" s="117">
        <v>0</v>
      </c>
      <c r="K109" s="178">
        <f>I109-J109</f>
        <v>15000</v>
      </c>
      <c r="L109" s="173"/>
    </row>
    <row r="110" spans="1:12" s="174" customFormat="1" ht="36">
      <c r="A110" s="115"/>
      <c r="B110" s="190" t="s">
        <v>526</v>
      </c>
      <c r="C110" s="111"/>
      <c r="D110" s="116" t="s">
        <v>14</v>
      </c>
      <c r="E110" s="116" t="s">
        <v>461</v>
      </c>
      <c r="F110" s="116" t="s">
        <v>490</v>
      </c>
      <c r="G110" s="116" t="s">
        <v>813</v>
      </c>
      <c r="H110" s="116" t="s">
        <v>455</v>
      </c>
      <c r="I110" s="200">
        <f aca="true" t="shared" si="21" ref="I110:K113">I111</f>
        <v>203500</v>
      </c>
      <c r="J110" s="118">
        <f t="shared" si="21"/>
        <v>0</v>
      </c>
      <c r="K110" s="118">
        <f t="shared" si="21"/>
        <v>203500</v>
      </c>
      <c r="L110" s="173"/>
    </row>
    <row r="111" spans="1:12" s="174" customFormat="1" ht="48">
      <c r="A111" s="115"/>
      <c r="B111" s="111" t="s">
        <v>815</v>
      </c>
      <c r="C111" s="111"/>
      <c r="D111" s="116" t="s">
        <v>14</v>
      </c>
      <c r="E111" s="116" t="s">
        <v>461</v>
      </c>
      <c r="F111" s="116" t="s">
        <v>490</v>
      </c>
      <c r="G111" s="116" t="s">
        <v>814</v>
      </c>
      <c r="H111" s="116" t="s">
        <v>455</v>
      </c>
      <c r="I111" s="200">
        <f t="shared" si="21"/>
        <v>203500</v>
      </c>
      <c r="J111" s="118">
        <f t="shared" si="21"/>
        <v>0</v>
      </c>
      <c r="K111" s="118">
        <f t="shared" si="21"/>
        <v>203500</v>
      </c>
      <c r="L111" s="173"/>
    </row>
    <row r="112" spans="1:12" s="174" customFormat="1" ht="24">
      <c r="A112" s="115"/>
      <c r="B112" s="106" t="s">
        <v>89</v>
      </c>
      <c r="C112" s="106"/>
      <c r="D112" s="115" t="s">
        <v>14</v>
      </c>
      <c r="E112" s="115" t="s">
        <v>461</v>
      </c>
      <c r="F112" s="115" t="s">
        <v>490</v>
      </c>
      <c r="G112" s="115" t="s">
        <v>814</v>
      </c>
      <c r="H112" s="115" t="s">
        <v>64</v>
      </c>
      <c r="I112" s="204">
        <f t="shared" si="21"/>
        <v>203500</v>
      </c>
      <c r="J112" s="117">
        <f t="shared" si="21"/>
        <v>0</v>
      </c>
      <c r="K112" s="117">
        <f t="shared" si="21"/>
        <v>203500</v>
      </c>
      <c r="L112" s="173"/>
    </row>
    <row r="113" spans="1:12" s="174" customFormat="1" ht="24">
      <c r="A113" s="115"/>
      <c r="B113" s="106" t="s">
        <v>464</v>
      </c>
      <c r="C113" s="106"/>
      <c r="D113" s="115" t="s">
        <v>14</v>
      </c>
      <c r="E113" s="115" t="s">
        <v>461</v>
      </c>
      <c r="F113" s="115" t="s">
        <v>490</v>
      </c>
      <c r="G113" s="115" t="s">
        <v>814</v>
      </c>
      <c r="H113" s="115" t="s">
        <v>463</v>
      </c>
      <c r="I113" s="204">
        <f t="shared" si="21"/>
        <v>203500</v>
      </c>
      <c r="J113" s="117">
        <f t="shared" si="21"/>
        <v>0</v>
      </c>
      <c r="K113" s="117">
        <f t="shared" si="21"/>
        <v>203500</v>
      </c>
      <c r="L113" s="173"/>
    </row>
    <row r="114" spans="1:12" s="174" customFormat="1" ht="24">
      <c r="A114" s="115"/>
      <c r="B114" s="106" t="s">
        <v>494</v>
      </c>
      <c r="C114" s="106"/>
      <c r="D114" s="115" t="s">
        <v>14</v>
      </c>
      <c r="E114" s="115" t="s">
        <v>461</v>
      </c>
      <c r="F114" s="115" t="s">
        <v>490</v>
      </c>
      <c r="G114" s="115" t="s">
        <v>814</v>
      </c>
      <c r="H114" s="115" t="s">
        <v>460</v>
      </c>
      <c r="I114" s="204">
        <v>203500</v>
      </c>
      <c r="J114" s="117">
        <v>0</v>
      </c>
      <c r="K114" s="178">
        <f aca="true" t="shared" si="22" ref="K114:K121">I114-J114</f>
        <v>203500</v>
      </c>
      <c r="L114" s="173"/>
    </row>
    <row r="115" spans="1:12" s="174" customFormat="1" ht="24">
      <c r="A115" s="115"/>
      <c r="B115" s="111" t="s">
        <v>826</v>
      </c>
      <c r="C115" s="106"/>
      <c r="D115" s="116" t="s">
        <v>14</v>
      </c>
      <c r="E115" s="116" t="s">
        <v>461</v>
      </c>
      <c r="F115" s="116" t="s">
        <v>720</v>
      </c>
      <c r="G115" s="116" t="s">
        <v>832</v>
      </c>
      <c r="H115" s="116" t="s">
        <v>455</v>
      </c>
      <c r="I115" s="200">
        <f>I123+I117</f>
        <v>31000</v>
      </c>
      <c r="J115" s="118">
        <f>J123</f>
        <v>0</v>
      </c>
      <c r="K115" s="178">
        <f t="shared" si="22"/>
        <v>31000</v>
      </c>
      <c r="L115" s="173"/>
    </row>
    <row r="116" spans="1:12" s="174" customFormat="1" ht="24">
      <c r="A116" s="115"/>
      <c r="B116" s="111" t="s">
        <v>827</v>
      </c>
      <c r="C116" s="106"/>
      <c r="D116" s="116" t="s">
        <v>14</v>
      </c>
      <c r="E116" s="116" t="s">
        <v>461</v>
      </c>
      <c r="F116" s="116" t="s">
        <v>720</v>
      </c>
      <c r="G116" s="116" t="s">
        <v>828</v>
      </c>
      <c r="H116" s="116" t="s">
        <v>455</v>
      </c>
      <c r="I116" s="200">
        <f aca="true" t="shared" si="23" ref="I116:J119">I117</f>
        <v>30000</v>
      </c>
      <c r="J116" s="118">
        <f t="shared" si="23"/>
        <v>0</v>
      </c>
      <c r="K116" s="177">
        <f t="shared" si="22"/>
        <v>30000</v>
      </c>
      <c r="L116" s="173"/>
    </row>
    <row r="117" spans="1:12" s="174" customFormat="1" ht="12.75">
      <c r="A117" s="115"/>
      <c r="B117" s="111" t="s">
        <v>495</v>
      </c>
      <c r="C117" s="106"/>
      <c r="D117" s="116" t="s">
        <v>14</v>
      </c>
      <c r="E117" s="116" t="s">
        <v>461</v>
      </c>
      <c r="F117" s="116" t="s">
        <v>720</v>
      </c>
      <c r="G117" s="116" t="s">
        <v>829</v>
      </c>
      <c r="H117" s="116" t="s">
        <v>455</v>
      </c>
      <c r="I117" s="200">
        <f t="shared" si="23"/>
        <v>30000</v>
      </c>
      <c r="J117" s="118">
        <f t="shared" si="23"/>
        <v>0</v>
      </c>
      <c r="K117" s="177">
        <f t="shared" si="22"/>
        <v>30000</v>
      </c>
      <c r="L117" s="173"/>
    </row>
    <row r="118" spans="1:12" s="174" customFormat="1" ht="36">
      <c r="A118" s="115"/>
      <c r="B118" s="111" t="s">
        <v>830</v>
      </c>
      <c r="C118" s="106"/>
      <c r="D118" s="116" t="s">
        <v>14</v>
      </c>
      <c r="E118" s="116" t="s">
        <v>461</v>
      </c>
      <c r="F118" s="116" t="s">
        <v>720</v>
      </c>
      <c r="G118" s="116" t="s">
        <v>831</v>
      </c>
      <c r="H118" s="116" t="s">
        <v>455</v>
      </c>
      <c r="I118" s="200">
        <f t="shared" si="23"/>
        <v>30000</v>
      </c>
      <c r="J118" s="118">
        <f t="shared" si="23"/>
        <v>0</v>
      </c>
      <c r="K118" s="177">
        <f t="shared" si="22"/>
        <v>30000</v>
      </c>
      <c r="L118" s="173"/>
    </row>
    <row r="119" spans="1:12" s="174" customFormat="1" ht="24">
      <c r="A119" s="115"/>
      <c r="B119" s="106" t="s">
        <v>89</v>
      </c>
      <c r="C119" s="106"/>
      <c r="D119" s="116" t="s">
        <v>14</v>
      </c>
      <c r="E119" s="116" t="s">
        <v>461</v>
      </c>
      <c r="F119" s="116" t="s">
        <v>720</v>
      </c>
      <c r="G119" s="116" t="s">
        <v>831</v>
      </c>
      <c r="H119" s="116" t="s">
        <v>64</v>
      </c>
      <c r="I119" s="200">
        <f t="shared" si="23"/>
        <v>30000</v>
      </c>
      <c r="J119" s="118">
        <f t="shared" si="23"/>
        <v>0</v>
      </c>
      <c r="K119" s="177">
        <f t="shared" si="22"/>
        <v>30000</v>
      </c>
      <c r="L119" s="173"/>
    </row>
    <row r="120" spans="1:12" s="174" customFormat="1" ht="24">
      <c r="A120" s="115"/>
      <c r="B120" s="106" t="s">
        <v>464</v>
      </c>
      <c r="C120" s="106"/>
      <c r="D120" s="115" t="s">
        <v>14</v>
      </c>
      <c r="E120" s="115" t="s">
        <v>461</v>
      </c>
      <c r="F120" s="115" t="s">
        <v>720</v>
      </c>
      <c r="G120" s="115" t="s">
        <v>831</v>
      </c>
      <c r="H120" s="115" t="s">
        <v>463</v>
      </c>
      <c r="I120" s="200">
        <f>I121</f>
        <v>30000</v>
      </c>
      <c r="J120" s="118">
        <f>J119</f>
        <v>0</v>
      </c>
      <c r="K120" s="177">
        <f t="shared" si="22"/>
        <v>30000</v>
      </c>
      <c r="L120" s="173"/>
    </row>
    <row r="121" spans="1:12" s="174" customFormat="1" ht="24">
      <c r="A121" s="115"/>
      <c r="B121" s="106" t="s">
        <v>494</v>
      </c>
      <c r="C121" s="106"/>
      <c r="D121" s="115" t="s">
        <v>14</v>
      </c>
      <c r="E121" s="115" t="s">
        <v>461</v>
      </c>
      <c r="F121" s="115" t="s">
        <v>720</v>
      </c>
      <c r="G121" s="115" t="s">
        <v>831</v>
      </c>
      <c r="H121" s="115" t="s">
        <v>460</v>
      </c>
      <c r="I121" s="204">
        <v>30000</v>
      </c>
      <c r="J121" s="118">
        <v>0</v>
      </c>
      <c r="K121" s="177">
        <f t="shared" si="22"/>
        <v>30000</v>
      </c>
      <c r="L121" s="173"/>
    </row>
    <row r="122" spans="1:12" s="174" customFormat="1" ht="36">
      <c r="A122" s="115"/>
      <c r="B122" s="111" t="s">
        <v>526</v>
      </c>
      <c r="C122" s="106"/>
      <c r="D122" s="116" t="s">
        <v>14</v>
      </c>
      <c r="E122" s="116" t="s">
        <v>461</v>
      </c>
      <c r="F122" s="116" t="s">
        <v>720</v>
      </c>
      <c r="G122" s="116" t="s">
        <v>627</v>
      </c>
      <c r="H122" s="116" t="s">
        <v>455</v>
      </c>
      <c r="I122" s="200">
        <f>I127</f>
        <v>3755900</v>
      </c>
      <c r="J122" s="118">
        <f>J127</f>
        <v>0</v>
      </c>
      <c r="K122" s="177">
        <f>K127</f>
        <v>3755900</v>
      </c>
      <c r="L122" s="173"/>
    </row>
    <row r="123" spans="1:12" s="174" customFormat="1" ht="24">
      <c r="A123" s="115"/>
      <c r="B123" s="111" t="s">
        <v>525</v>
      </c>
      <c r="C123" s="111"/>
      <c r="D123" s="116" t="s">
        <v>14</v>
      </c>
      <c r="E123" s="116" t="s">
        <v>461</v>
      </c>
      <c r="F123" s="116" t="s">
        <v>720</v>
      </c>
      <c r="G123" s="116" t="s">
        <v>626</v>
      </c>
      <c r="H123" s="116" t="s">
        <v>455</v>
      </c>
      <c r="I123" s="200">
        <f aca="true" t="shared" si="24" ref="I123:K125">I124</f>
        <v>1000</v>
      </c>
      <c r="J123" s="118">
        <f t="shared" si="24"/>
        <v>0</v>
      </c>
      <c r="K123" s="177">
        <f t="shared" si="24"/>
        <v>1000</v>
      </c>
      <c r="L123" s="173"/>
    </row>
    <row r="124" spans="1:12" s="174" customFormat="1" ht="24">
      <c r="A124" s="115"/>
      <c r="B124" s="106" t="s">
        <v>89</v>
      </c>
      <c r="C124" s="106"/>
      <c r="D124" s="115" t="s">
        <v>14</v>
      </c>
      <c r="E124" s="115" t="s">
        <v>461</v>
      </c>
      <c r="F124" s="115" t="s">
        <v>720</v>
      </c>
      <c r="G124" s="115" t="s">
        <v>626</v>
      </c>
      <c r="H124" s="115" t="s">
        <v>64</v>
      </c>
      <c r="I124" s="204">
        <f t="shared" si="24"/>
        <v>1000</v>
      </c>
      <c r="J124" s="117">
        <f t="shared" si="24"/>
        <v>0</v>
      </c>
      <c r="K124" s="178">
        <f t="shared" si="24"/>
        <v>1000</v>
      </c>
      <c r="L124" s="173"/>
    </row>
    <row r="125" spans="1:12" s="174" customFormat="1" ht="24">
      <c r="A125" s="115"/>
      <c r="B125" s="106" t="s">
        <v>464</v>
      </c>
      <c r="C125" s="106"/>
      <c r="D125" s="115" t="s">
        <v>14</v>
      </c>
      <c r="E125" s="115" t="s">
        <v>461</v>
      </c>
      <c r="F125" s="115" t="s">
        <v>720</v>
      </c>
      <c r="G125" s="115" t="s">
        <v>626</v>
      </c>
      <c r="H125" s="115" t="s">
        <v>463</v>
      </c>
      <c r="I125" s="204">
        <f t="shared" si="24"/>
        <v>1000</v>
      </c>
      <c r="J125" s="117">
        <f t="shared" si="24"/>
        <v>0</v>
      </c>
      <c r="K125" s="178">
        <f t="shared" si="24"/>
        <v>1000</v>
      </c>
      <c r="L125" s="173"/>
    </row>
    <row r="126" spans="1:12" s="174" customFormat="1" ht="24">
      <c r="A126" s="115"/>
      <c r="B126" s="106" t="s">
        <v>494</v>
      </c>
      <c r="C126" s="106"/>
      <c r="D126" s="115" t="s">
        <v>14</v>
      </c>
      <c r="E126" s="115" t="s">
        <v>461</v>
      </c>
      <c r="F126" s="115" t="s">
        <v>720</v>
      </c>
      <c r="G126" s="115" t="s">
        <v>626</v>
      </c>
      <c r="H126" s="115" t="s">
        <v>460</v>
      </c>
      <c r="I126" s="204">
        <v>1000</v>
      </c>
      <c r="J126" s="117">
        <v>0</v>
      </c>
      <c r="K126" s="178">
        <f>I126-J126</f>
        <v>1000</v>
      </c>
      <c r="L126" s="173"/>
    </row>
    <row r="127" spans="1:12" s="174" customFormat="1" ht="12.75">
      <c r="A127" s="115"/>
      <c r="B127" s="111" t="s">
        <v>511</v>
      </c>
      <c r="C127" s="111"/>
      <c r="D127" s="116" t="s">
        <v>14</v>
      </c>
      <c r="E127" s="116" t="s">
        <v>506</v>
      </c>
      <c r="F127" s="116" t="s">
        <v>474</v>
      </c>
      <c r="G127" s="172" t="s">
        <v>613</v>
      </c>
      <c r="H127" s="116" t="s">
        <v>455</v>
      </c>
      <c r="I127" s="200">
        <f>I128+I149</f>
        <v>3755900</v>
      </c>
      <c r="J127" s="118">
        <f>J128+J149</f>
        <v>0</v>
      </c>
      <c r="K127" s="118">
        <f>K128+K149</f>
        <v>3755900</v>
      </c>
      <c r="L127" s="173"/>
    </row>
    <row r="128" spans="1:12" s="174" customFormat="1" ht="12.75">
      <c r="A128" s="115"/>
      <c r="B128" s="111" t="s">
        <v>510</v>
      </c>
      <c r="C128" s="111"/>
      <c r="D128" s="116" t="s">
        <v>14</v>
      </c>
      <c r="E128" s="116" t="s">
        <v>506</v>
      </c>
      <c r="F128" s="116" t="s">
        <v>508</v>
      </c>
      <c r="G128" s="172" t="s">
        <v>613</v>
      </c>
      <c r="H128" s="116" t="s">
        <v>455</v>
      </c>
      <c r="I128" s="200">
        <f aca="true" t="shared" si="25" ref="I128:K129">I129</f>
        <v>3745900</v>
      </c>
      <c r="J128" s="118">
        <f t="shared" si="25"/>
        <v>0</v>
      </c>
      <c r="K128" s="118">
        <f t="shared" si="25"/>
        <v>3745900</v>
      </c>
      <c r="L128" s="173"/>
    </row>
    <row r="129" spans="1:12" s="174" customFormat="1" ht="42" customHeight="1">
      <c r="A129" s="115"/>
      <c r="B129" s="111" t="s">
        <v>810</v>
      </c>
      <c r="C129" s="111"/>
      <c r="D129" s="116" t="s">
        <v>14</v>
      </c>
      <c r="E129" s="116" t="s">
        <v>506</v>
      </c>
      <c r="F129" s="116" t="s">
        <v>508</v>
      </c>
      <c r="G129" s="116" t="s">
        <v>641</v>
      </c>
      <c r="H129" s="116" t="s">
        <v>455</v>
      </c>
      <c r="I129" s="200">
        <f t="shared" si="25"/>
        <v>3745900</v>
      </c>
      <c r="J129" s="118">
        <f t="shared" si="25"/>
        <v>0</v>
      </c>
      <c r="K129" s="118">
        <f t="shared" si="25"/>
        <v>3745900</v>
      </c>
      <c r="L129" s="173"/>
    </row>
    <row r="130" spans="1:12" s="174" customFormat="1" ht="27" customHeight="1">
      <c r="A130" s="115"/>
      <c r="B130" s="111" t="s">
        <v>640</v>
      </c>
      <c r="C130" s="111"/>
      <c r="D130" s="116" t="s">
        <v>14</v>
      </c>
      <c r="E130" s="116" t="s">
        <v>506</v>
      </c>
      <c r="F130" s="116" t="s">
        <v>508</v>
      </c>
      <c r="G130" s="116" t="s">
        <v>639</v>
      </c>
      <c r="H130" s="116" t="s">
        <v>455</v>
      </c>
      <c r="I130" s="200">
        <f>I131+I140</f>
        <v>3745900</v>
      </c>
      <c r="J130" s="118">
        <f>J131+J140</f>
        <v>0</v>
      </c>
      <c r="K130" s="118">
        <f>K131+K140</f>
        <v>3745900</v>
      </c>
      <c r="L130" s="173"/>
    </row>
    <row r="131" spans="1:12" s="174" customFormat="1" ht="16.5" customHeight="1">
      <c r="A131" s="115"/>
      <c r="B131" s="111" t="s">
        <v>495</v>
      </c>
      <c r="C131" s="111"/>
      <c r="D131" s="116" t="s">
        <v>14</v>
      </c>
      <c r="E131" s="116" t="s">
        <v>506</v>
      </c>
      <c r="F131" s="116" t="s">
        <v>508</v>
      </c>
      <c r="G131" s="116" t="s">
        <v>638</v>
      </c>
      <c r="H131" s="116" t="s">
        <v>455</v>
      </c>
      <c r="I131" s="200">
        <f>I132+I136</f>
        <v>2219500</v>
      </c>
      <c r="J131" s="118">
        <f>J132+J136</f>
        <v>0</v>
      </c>
      <c r="K131" s="118">
        <f>K132+K136</f>
        <v>2219500</v>
      </c>
      <c r="L131" s="173"/>
    </row>
    <row r="132" spans="1:12" s="174" customFormat="1" ht="12.75">
      <c r="A132" s="115"/>
      <c r="B132" s="111" t="s">
        <v>509</v>
      </c>
      <c r="C132" s="111"/>
      <c r="D132" s="116" t="s">
        <v>14</v>
      </c>
      <c r="E132" s="116" t="s">
        <v>506</v>
      </c>
      <c r="F132" s="116" t="s">
        <v>508</v>
      </c>
      <c r="G132" s="116" t="s">
        <v>637</v>
      </c>
      <c r="H132" s="116" t="s">
        <v>455</v>
      </c>
      <c r="I132" s="200">
        <f aca="true" t="shared" si="26" ref="I132:K134">I133</f>
        <v>419500</v>
      </c>
      <c r="J132" s="118">
        <f t="shared" si="26"/>
        <v>0</v>
      </c>
      <c r="K132" s="118">
        <f t="shared" si="26"/>
        <v>419500</v>
      </c>
      <c r="L132" s="173"/>
    </row>
    <row r="133" spans="1:12" s="174" customFormat="1" ht="24">
      <c r="A133" s="115"/>
      <c r="B133" s="106" t="s">
        <v>89</v>
      </c>
      <c r="C133" s="111"/>
      <c r="D133" s="115" t="s">
        <v>14</v>
      </c>
      <c r="E133" s="115" t="s">
        <v>506</v>
      </c>
      <c r="F133" s="115" t="s">
        <v>508</v>
      </c>
      <c r="G133" s="115" t="s">
        <v>637</v>
      </c>
      <c r="H133" s="115" t="s">
        <v>64</v>
      </c>
      <c r="I133" s="204">
        <f t="shared" si="26"/>
        <v>419500</v>
      </c>
      <c r="J133" s="117">
        <f t="shared" si="26"/>
        <v>0</v>
      </c>
      <c r="K133" s="117">
        <f t="shared" si="26"/>
        <v>419500</v>
      </c>
      <c r="L133" s="173"/>
    </row>
    <row r="134" spans="1:12" s="174" customFormat="1" ht="24">
      <c r="A134" s="115"/>
      <c r="B134" s="106" t="s">
        <v>464</v>
      </c>
      <c r="C134" s="111"/>
      <c r="D134" s="115" t="s">
        <v>14</v>
      </c>
      <c r="E134" s="115" t="s">
        <v>506</v>
      </c>
      <c r="F134" s="115" t="s">
        <v>508</v>
      </c>
      <c r="G134" s="115" t="s">
        <v>637</v>
      </c>
      <c r="H134" s="115" t="s">
        <v>463</v>
      </c>
      <c r="I134" s="204">
        <f t="shared" si="26"/>
        <v>419500</v>
      </c>
      <c r="J134" s="117">
        <f t="shared" si="26"/>
        <v>0</v>
      </c>
      <c r="K134" s="117">
        <f t="shared" si="26"/>
        <v>419500</v>
      </c>
      <c r="L134" s="173"/>
    </row>
    <row r="135" spans="1:12" s="174" customFormat="1" ht="25.5" customHeight="1">
      <c r="A135" s="115"/>
      <c r="B135" s="106" t="s">
        <v>494</v>
      </c>
      <c r="C135" s="106"/>
      <c r="D135" s="115" t="s">
        <v>14</v>
      </c>
      <c r="E135" s="115" t="s">
        <v>506</v>
      </c>
      <c r="F135" s="115" t="s">
        <v>508</v>
      </c>
      <c r="G135" s="115" t="s">
        <v>637</v>
      </c>
      <c r="H135" s="115" t="s">
        <v>460</v>
      </c>
      <c r="I135" s="204">
        <v>419500</v>
      </c>
      <c r="J135" s="117">
        <v>0</v>
      </c>
      <c r="K135" s="178">
        <f>I135-J135</f>
        <v>419500</v>
      </c>
      <c r="L135" s="173"/>
    </row>
    <row r="136" spans="1:12" s="174" customFormat="1" ht="17.25" customHeight="1">
      <c r="A136" s="115"/>
      <c r="B136" s="190" t="s">
        <v>722</v>
      </c>
      <c r="C136" s="106"/>
      <c r="D136" s="116" t="s">
        <v>14</v>
      </c>
      <c r="E136" s="116" t="s">
        <v>506</v>
      </c>
      <c r="F136" s="116" t="s">
        <v>508</v>
      </c>
      <c r="G136" s="116" t="s">
        <v>721</v>
      </c>
      <c r="H136" s="116" t="s">
        <v>455</v>
      </c>
      <c r="I136" s="200">
        <f aca="true" t="shared" si="27" ref="I136:K138">I137</f>
        <v>1800000</v>
      </c>
      <c r="J136" s="118">
        <f>J137</f>
        <v>0</v>
      </c>
      <c r="K136" s="118">
        <f t="shared" si="27"/>
        <v>1800000</v>
      </c>
      <c r="L136" s="173"/>
    </row>
    <row r="137" spans="1:12" s="174" customFormat="1" ht="29.25" customHeight="1">
      <c r="A137" s="115"/>
      <c r="B137" s="106" t="s">
        <v>89</v>
      </c>
      <c r="C137" s="106"/>
      <c r="D137" s="115" t="s">
        <v>14</v>
      </c>
      <c r="E137" s="115" t="s">
        <v>506</v>
      </c>
      <c r="F137" s="115" t="s">
        <v>508</v>
      </c>
      <c r="G137" s="115" t="s">
        <v>721</v>
      </c>
      <c r="H137" s="115" t="s">
        <v>64</v>
      </c>
      <c r="I137" s="204">
        <f t="shared" si="27"/>
        <v>1800000</v>
      </c>
      <c r="J137" s="117">
        <f t="shared" si="27"/>
        <v>0</v>
      </c>
      <c r="K137" s="117">
        <f t="shared" si="27"/>
        <v>1800000</v>
      </c>
      <c r="L137" s="173"/>
    </row>
    <row r="138" spans="1:12" s="174" customFormat="1" ht="29.25" customHeight="1">
      <c r="A138" s="115"/>
      <c r="B138" s="106" t="s">
        <v>464</v>
      </c>
      <c r="C138" s="106"/>
      <c r="D138" s="115" t="s">
        <v>14</v>
      </c>
      <c r="E138" s="115" t="s">
        <v>506</v>
      </c>
      <c r="F138" s="115" t="s">
        <v>508</v>
      </c>
      <c r="G138" s="115" t="s">
        <v>721</v>
      </c>
      <c r="H138" s="115" t="s">
        <v>463</v>
      </c>
      <c r="I138" s="204">
        <f t="shared" si="27"/>
        <v>1800000</v>
      </c>
      <c r="J138" s="117">
        <f t="shared" si="27"/>
        <v>0</v>
      </c>
      <c r="K138" s="117">
        <f t="shared" si="27"/>
        <v>1800000</v>
      </c>
      <c r="L138" s="173"/>
    </row>
    <row r="139" spans="1:12" s="174" customFormat="1" ht="29.25" customHeight="1">
      <c r="A139" s="115"/>
      <c r="B139" s="106" t="s">
        <v>494</v>
      </c>
      <c r="C139" s="106"/>
      <c r="D139" s="115" t="s">
        <v>14</v>
      </c>
      <c r="E139" s="115" t="s">
        <v>506</v>
      </c>
      <c r="F139" s="115" t="s">
        <v>508</v>
      </c>
      <c r="G139" s="115" t="s">
        <v>721</v>
      </c>
      <c r="H139" s="115" t="s">
        <v>460</v>
      </c>
      <c r="I139" s="204">
        <v>1800000</v>
      </c>
      <c r="J139" s="117">
        <v>0</v>
      </c>
      <c r="K139" s="178">
        <f>I139-J139</f>
        <v>1800000</v>
      </c>
      <c r="L139" s="173"/>
    </row>
    <row r="140" spans="1:12" s="174" customFormat="1" ht="36">
      <c r="A140" s="115"/>
      <c r="B140" s="190" t="s">
        <v>526</v>
      </c>
      <c r="C140" s="111"/>
      <c r="D140" s="116" t="s">
        <v>14</v>
      </c>
      <c r="E140" s="116" t="s">
        <v>506</v>
      </c>
      <c r="F140" s="116" t="s">
        <v>508</v>
      </c>
      <c r="G140" s="116" t="s">
        <v>642</v>
      </c>
      <c r="H140" s="116" t="s">
        <v>455</v>
      </c>
      <c r="I140" s="200">
        <f>I141+I145</f>
        <v>1526400</v>
      </c>
      <c r="J140" s="118">
        <f>J141+J145</f>
        <v>0</v>
      </c>
      <c r="K140" s="118">
        <f>K141+K145</f>
        <v>1526400</v>
      </c>
      <c r="L140" s="173"/>
    </row>
    <row r="141" spans="1:12" s="174" customFormat="1" ht="36">
      <c r="A141" s="115"/>
      <c r="B141" s="190" t="s">
        <v>644</v>
      </c>
      <c r="C141" s="111"/>
      <c r="D141" s="116" t="s">
        <v>14</v>
      </c>
      <c r="E141" s="116" t="s">
        <v>506</v>
      </c>
      <c r="F141" s="116" t="s">
        <v>508</v>
      </c>
      <c r="G141" s="116" t="s">
        <v>643</v>
      </c>
      <c r="H141" s="116" t="s">
        <v>455</v>
      </c>
      <c r="I141" s="200">
        <f aca="true" t="shared" si="28" ref="I141:K143">I142</f>
        <v>1322800</v>
      </c>
      <c r="J141" s="118">
        <f t="shared" si="28"/>
        <v>0</v>
      </c>
      <c r="K141" s="118">
        <f t="shared" si="28"/>
        <v>1322800</v>
      </c>
      <c r="L141" s="173"/>
    </row>
    <row r="142" spans="1:12" s="174" customFormat="1" ht="24">
      <c r="A142" s="115"/>
      <c r="B142" s="106" t="s">
        <v>89</v>
      </c>
      <c r="C142" s="106"/>
      <c r="D142" s="115" t="s">
        <v>14</v>
      </c>
      <c r="E142" s="115" t="s">
        <v>506</v>
      </c>
      <c r="F142" s="115" t="s">
        <v>508</v>
      </c>
      <c r="G142" s="115" t="s">
        <v>643</v>
      </c>
      <c r="H142" s="115" t="s">
        <v>64</v>
      </c>
      <c r="I142" s="204">
        <f t="shared" si="28"/>
        <v>1322800</v>
      </c>
      <c r="J142" s="117">
        <f t="shared" si="28"/>
        <v>0</v>
      </c>
      <c r="K142" s="117">
        <f t="shared" si="28"/>
        <v>1322800</v>
      </c>
      <c r="L142" s="173"/>
    </row>
    <row r="143" spans="1:12" s="174" customFormat="1" ht="24">
      <c r="A143" s="115"/>
      <c r="B143" s="106" t="s">
        <v>464</v>
      </c>
      <c r="C143" s="106"/>
      <c r="D143" s="115" t="s">
        <v>14</v>
      </c>
      <c r="E143" s="115" t="s">
        <v>506</v>
      </c>
      <c r="F143" s="115" t="s">
        <v>508</v>
      </c>
      <c r="G143" s="115" t="s">
        <v>643</v>
      </c>
      <c r="H143" s="115" t="s">
        <v>463</v>
      </c>
      <c r="I143" s="204">
        <f t="shared" si="28"/>
        <v>1322800</v>
      </c>
      <c r="J143" s="117">
        <f t="shared" si="28"/>
        <v>0</v>
      </c>
      <c r="K143" s="117">
        <f t="shared" si="28"/>
        <v>1322800</v>
      </c>
      <c r="L143" s="173"/>
    </row>
    <row r="144" spans="1:12" s="174" customFormat="1" ht="24">
      <c r="A144" s="115"/>
      <c r="B144" s="106" t="s">
        <v>494</v>
      </c>
      <c r="C144" s="106"/>
      <c r="D144" s="115" t="s">
        <v>14</v>
      </c>
      <c r="E144" s="115" t="s">
        <v>506</v>
      </c>
      <c r="F144" s="115" t="s">
        <v>508</v>
      </c>
      <c r="G144" s="115" t="s">
        <v>643</v>
      </c>
      <c r="H144" s="115" t="s">
        <v>460</v>
      </c>
      <c r="I144" s="204">
        <v>1322800</v>
      </c>
      <c r="J144" s="117">
        <v>0</v>
      </c>
      <c r="K144" s="178">
        <f>I144-J144</f>
        <v>1322800</v>
      </c>
      <c r="L144" s="173"/>
    </row>
    <row r="145" spans="1:12" s="174" customFormat="1" ht="60">
      <c r="A145" s="115"/>
      <c r="B145" s="190" t="s">
        <v>698</v>
      </c>
      <c r="C145" s="111"/>
      <c r="D145" s="116" t="s">
        <v>14</v>
      </c>
      <c r="E145" s="116" t="s">
        <v>506</v>
      </c>
      <c r="F145" s="116" t="s">
        <v>508</v>
      </c>
      <c r="G145" s="116" t="s">
        <v>697</v>
      </c>
      <c r="H145" s="116" t="s">
        <v>455</v>
      </c>
      <c r="I145" s="200">
        <f>I146</f>
        <v>203600</v>
      </c>
      <c r="J145" s="118">
        <f>J146</f>
        <v>0</v>
      </c>
      <c r="K145" s="118">
        <f>K146</f>
        <v>203600</v>
      </c>
      <c r="L145" s="173"/>
    </row>
    <row r="146" spans="1:12" s="174" customFormat="1" ht="24">
      <c r="A146" s="115"/>
      <c r="B146" s="106" t="s">
        <v>89</v>
      </c>
      <c r="C146" s="111"/>
      <c r="D146" s="115" t="s">
        <v>14</v>
      </c>
      <c r="E146" s="115" t="s">
        <v>506</v>
      </c>
      <c r="F146" s="115" t="s">
        <v>508</v>
      </c>
      <c r="G146" s="115" t="s">
        <v>697</v>
      </c>
      <c r="H146" s="115" t="s">
        <v>64</v>
      </c>
      <c r="I146" s="204">
        <f aca="true" t="shared" si="29" ref="I146:K147">I147</f>
        <v>203600</v>
      </c>
      <c r="J146" s="178">
        <f t="shared" si="29"/>
        <v>0</v>
      </c>
      <c r="K146" s="178">
        <f t="shared" si="29"/>
        <v>203600</v>
      </c>
      <c r="L146" s="173"/>
    </row>
    <row r="147" spans="1:12" s="174" customFormat="1" ht="24">
      <c r="A147" s="115"/>
      <c r="B147" s="106" t="s">
        <v>464</v>
      </c>
      <c r="C147" s="111"/>
      <c r="D147" s="115" t="s">
        <v>14</v>
      </c>
      <c r="E147" s="115" t="s">
        <v>506</v>
      </c>
      <c r="F147" s="115" t="s">
        <v>508</v>
      </c>
      <c r="G147" s="115" t="s">
        <v>697</v>
      </c>
      <c r="H147" s="115" t="s">
        <v>463</v>
      </c>
      <c r="I147" s="204">
        <f t="shared" si="29"/>
        <v>203600</v>
      </c>
      <c r="J147" s="178">
        <f t="shared" si="29"/>
        <v>0</v>
      </c>
      <c r="K147" s="178">
        <f t="shared" si="29"/>
        <v>203600</v>
      </c>
      <c r="L147" s="173"/>
    </row>
    <row r="148" spans="1:12" s="174" customFormat="1" ht="24">
      <c r="A148" s="115"/>
      <c r="B148" s="106" t="s">
        <v>494</v>
      </c>
      <c r="C148" s="106"/>
      <c r="D148" s="115" t="s">
        <v>14</v>
      </c>
      <c r="E148" s="115" t="s">
        <v>506</v>
      </c>
      <c r="F148" s="115" t="s">
        <v>508</v>
      </c>
      <c r="G148" s="115" t="s">
        <v>697</v>
      </c>
      <c r="H148" s="115" t="s">
        <v>460</v>
      </c>
      <c r="I148" s="204">
        <v>203600</v>
      </c>
      <c r="J148" s="178">
        <v>0</v>
      </c>
      <c r="K148" s="178">
        <f>I148-J148</f>
        <v>203600</v>
      </c>
      <c r="L148" s="173"/>
    </row>
    <row r="149" spans="1:12" s="174" customFormat="1" ht="12.75">
      <c r="A149" s="115"/>
      <c r="B149" s="190" t="s">
        <v>241</v>
      </c>
      <c r="C149" s="106"/>
      <c r="D149" s="116" t="s">
        <v>14</v>
      </c>
      <c r="E149" s="116" t="s">
        <v>506</v>
      </c>
      <c r="F149" s="116" t="s">
        <v>505</v>
      </c>
      <c r="G149" s="191" t="s">
        <v>613</v>
      </c>
      <c r="H149" s="116" t="s">
        <v>455</v>
      </c>
      <c r="I149" s="200">
        <f aca="true" t="shared" si="30" ref="I149:I154">I150</f>
        <v>10000</v>
      </c>
      <c r="J149" s="118">
        <f aca="true" t="shared" si="31" ref="J149:J154">J150</f>
        <v>0</v>
      </c>
      <c r="K149" s="118">
        <f aca="true" t="shared" si="32" ref="K149:K154">K150</f>
        <v>10000</v>
      </c>
      <c r="L149" s="173"/>
    </row>
    <row r="150" spans="1:12" s="174" customFormat="1" ht="24">
      <c r="A150" s="115"/>
      <c r="B150" s="190" t="s">
        <v>459</v>
      </c>
      <c r="C150" s="106"/>
      <c r="D150" s="116" t="s">
        <v>14</v>
      </c>
      <c r="E150" s="116" t="s">
        <v>506</v>
      </c>
      <c r="F150" s="116" t="s">
        <v>505</v>
      </c>
      <c r="G150" s="191" t="s">
        <v>612</v>
      </c>
      <c r="H150" s="116" t="s">
        <v>455</v>
      </c>
      <c r="I150" s="200">
        <f t="shared" si="30"/>
        <v>10000</v>
      </c>
      <c r="J150" s="118">
        <f t="shared" si="31"/>
        <v>0</v>
      </c>
      <c r="K150" s="118">
        <f t="shared" si="32"/>
        <v>10000</v>
      </c>
      <c r="L150" s="173"/>
    </row>
    <row r="151" spans="1:12" s="174" customFormat="1" ht="12.75">
      <c r="A151" s="115"/>
      <c r="B151" s="190" t="s">
        <v>495</v>
      </c>
      <c r="C151" s="111"/>
      <c r="D151" s="116" t="s">
        <v>14</v>
      </c>
      <c r="E151" s="116" t="s">
        <v>506</v>
      </c>
      <c r="F151" s="116" t="s">
        <v>505</v>
      </c>
      <c r="G151" s="191" t="s">
        <v>624</v>
      </c>
      <c r="H151" s="116" t="s">
        <v>455</v>
      </c>
      <c r="I151" s="200">
        <f t="shared" si="30"/>
        <v>10000</v>
      </c>
      <c r="J151" s="118">
        <f t="shared" si="31"/>
        <v>0</v>
      </c>
      <c r="K151" s="118">
        <f t="shared" si="32"/>
        <v>10000</v>
      </c>
      <c r="L151" s="173"/>
    </row>
    <row r="152" spans="1:12" s="174" customFormat="1" ht="27.75" customHeight="1">
      <c r="A152" s="115"/>
      <c r="B152" s="190" t="s">
        <v>507</v>
      </c>
      <c r="C152" s="111"/>
      <c r="D152" s="116" t="s">
        <v>14</v>
      </c>
      <c r="E152" s="116" t="s">
        <v>506</v>
      </c>
      <c r="F152" s="116" t="s">
        <v>505</v>
      </c>
      <c r="G152" s="191" t="s">
        <v>645</v>
      </c>
      <c r="H152" s="116" t="s">
        <v>455</v>
      </c>
      <c r="I152" s="200">
        <f t="shared" si="30"/>
        <v>10000</v>
      </c>
      <c r="J152" s="118">
        <f t="shared" si="31"/>
        <v>0</v>
      </c>
      <c r="K152" s="118">
        <f t="shared" si="32"/>
        <v>10000</v>
      </c>
      <c r="L152" s="173"/>
    </row>
    <row r="153" spans="1:12" s="174" customFormat="1" ht="24">
      <c r="A153" s="115"/>
      <c r="B153" s="106" t="s">
        <v>89</v>
      </c>
      <c r="C153" s="106"/>
      <c r="D153" s="115" t="s">
        <v>14</v>
      </c>
      <c r="E153" s="115" t="s">
        <v>506</v>
      </c>
      <c r="F153" s="115" t="s">
        <v>505</v>
      </c>
      <c r="G153" s="192" t="s">
        <v>645</v>
      </c>
      <c r="H153" s="115" t="s">
        <v>64</v>
      </c>
      <c r="I153" s="204">
        <f t="shared" si="30"/>
        <v>10000</v>
      </c>
      <c r="J153" s="117">
        <f t="shared" si="31"/>
        <v>0</v>
      </c>
      <c r="K153" s="117">
        <f t="shared" si="32"/>
        <v>10000</v>
      </c>
      <c r="L153" s="173"/>
    </row>
    <row r="154" spans="1:12" s="174" customFormat="1" ht="24">
      <c r="A154" s="115"/>
      <c r="B154" s="106" t="s">
        <v>464</v>
      </c>
      <c r="C154" s="106"/>
      <c r="D154" s="115" t="s">
        <v>14</v>
      </c>
      <c r="E154" s="115" t="s">
        <v>506</v>
      </c>
      <c r="F154" s="115" t="s">
        <v>505</v>
      </c>
      <c r="G154" s="192" t="s">
        <v>645</v>
      </c>
      <c r="H154" s="115" t="s">
        <v>463</v>
      </c>
      <c r="I154" s="204">
        <f t="shared" si="30"/>
        <v>10000</v>
      </c>
      <c r="J154" s="117">
        <f t="shared" si="31"/>
        <v>0</v>
      </c>
      <c r="K154" s="117">
        <f t="shared" si="32"/>
        <v>10000</v>
      </c>
      <c r="L154" s="173"/>
    </row>
    <row r="155" spans="1:12" s="174" customFormat="1" ht="26.25" customHeight="1">
      <c r="A155" s="115"/>
      <c r="B155" s="106" t="s">
        <v>494</v>
      </c>
      <c r="C155" s="106"/>
      <c r="D155" s="115" t="s">
        <v>14</v>
      </c>
      <c r="E155" s="115" t="s">
        <v>506</v>
      </c>
      <c r="F155" s="115" t="s">
        <v>505</v>
      </c>
      <c r="G155" s="192" t="s">
        <v>645</v>
      </c>
      <c r="H155" s="115" t="s">
        <v>460</v>
      </c>
      <c r="I155" s="204">
        <v>10000</v>
      </c>
      <c r="J155" s="117">
        <v>0</v>
      </c>
      <c r="K155" s="117">
        <f>I155-J155</f>
        <v>10000</v>
      </c>
      <c r="L155" s="173"/>
    </row>
    <row r="156" spans="1:12" s="174" customFormat="1" ht="12.75">
      <c r="A156" s="115"/>
      <c r="B156" s="111" t="s">
        <v>504</v>
      </c>
      <c r="C156" s="111"/>
      <c r="D156" s="116" t="s">
        <v>14</v>
      </c>
      <c r="E156" s="116" t="s">
        <v>497</v>
      </c>
      <c r="F156" s="116" t="s">
        <v>474</v>
      </c>
      <c r="G156" s="172" t="s">
        <v>613</v>
      </c>
      <c r="H156" s="116" t="s">
        <v>455</v>
      </c>
      <c r="I156" s="200">
        <f>I157+I169+I188</f>
        <v>4975500</v>
      </c>
      <c r="J156" s="118">
        <f>J157+J169+J188</f>
        <v>0</v>
      </c>
      <c r="K156" s="118">
        <f>K157+K169+K188</f>
        <v>4873700</v>
      </c>
      <c r="L156" s="173"/>
    </row>
    <row r="157" spans="1:12" s="174" customFormat="1" ht="12.75">
      <c r="A157" s="115"/>
      <c r="B157" s="111" t="s">
        <v>281</v>
      </c>
      <c r="C157" s="111"/>
      <c r="D157" s="116" t="s">
        <v>14</v>
      </c>
      <c r="E157" s="116" t="s">
        <v>497</v>
      </c>
      <c r="F157" s="116" t="s">
        <v>453</v>
      </c>
      <c r="G157" s="172" t="s">
        <v>613</v>
      </c>
      <c r="H157" s="116" t="s">
        <v>455</v>
      </c>
      <c r="I157" s="200">
        <f>I159</f>
        <v>811100</v>
      </c>
      <c r="J157" s="177">
        <f>J159</f>
        <v>0</v>
      </c>
      <c r="K157" s="177">
        <f>I157-J157</f>
        <v>811100</v>
      </c>
      <c r="L157" s="173"/>
    </row>
    <row r="158" spans="1:12" s="174" customFormat="1" ht="36">
      <c r="A158" s="115"/>
      <c r="B158" s="111" t="s">
        <v>809</v>
      </c>
      <c r="C158" s="111"/>
      <c r="D158" s="116" t="s">
        <v>14</v>
      </c>
      <c r="E158" s="116" t="s">
        <v>497</v>
      </c>
      <c r="F158" s="116" t="s">
        <v>453</v>
      </c>
      <c r="G158" s="116" t="s">
        <v>650</v>
      </c>
      <c r="H158" s="116" t="s">
        <v>455</v>
      </c>
      <c r="I158" s="200">
        <f aca="true" t="shared" si="33" ref="I158:K159">I159</f>
        <v>811100</v>
      </c>
      <c r="J158" s="118">
        <f t="shared" si="33"/>
        <v>0</v>
      </c>
      <c r="K158" s="118">
        <f t="shared" si="33"/>
        <v>811100</v>
      </c>
      <c r="L158" s="173"/>
    </row>
    <row r="159" spans="1:12" s="174" customFormat="1" ht="24">
      <c r="A159" s="115"/>
      <c r="B159" s="111" t="s">
        <v>648</v>
      </c>
      <c r="C159" s="111"/>
      <c r="D159" s="116" t="s">
        <v>14</v>
      </c>
      <c r="E159" s="116" t="s">
        <v>497</v>
      </c>
      <c r="F159" s="116" t="s">
        <v>453</v>
      </c>
      <c r="G159" s="116" t="s">
        <v>649</v>
      </c>
      <c r="H159" s="116" t="s">
        <v>455</v>
      </c>
      <c r="I159" s="200">
        <f t="shared" si="33"/>
        <v>811100</v>
      </c>
      <c r="J159" s="118">
        <f t="shared" si="33"/>
        <v>0</v>
      </c>
      <c r="K159" s="118">
        <f t="shared" si="33"/>
        <v>811100</v>
      </c>
      <c r="L159" s="173"/>
    </row>
    <row r="160" spans="1:12" s="174" customFormat="1" ht="12.75">
      <c r="A160" s="115"/>
      <c r="B160" s="111" t="s">
        <v>495</v>
      </c>
      <c r="C160" s="111"/>
      <c r="D160" s="116" t="s">
        <v>14</v>
      </c>
      <c r="E160" s="116" t="s">
        <v>497</v>
      </c>
      <c r="F160" s="116" t="s">
        <v>453</v>
      </c>
      <c r="G160" s="116" t="s">
        <v>647</v>
      </c>
      <c r="H160" s="116" t="s">
        <v>455</v>
      </c>
      <c r="I160" s="200">
        <f>I161+I165</f>
        <v>811100</v>
      </c>
      <c r="J160" s="118">
        <f>J161+J165</f>
        <v>0</v>
      </c>
      <c r="K160" s="118">
        <f>K161+K165</f>
        <v>811100</v>
      </c>
      <c r="L160" s="173"/>
    </row>
    <row r="161" spans="1:12" s="174" customFormat="1" ht="24">
      <c r="A161" s="115"/>
      <c r="B161" s="193" t="s">
        <v>503</v>
      </c>
      <c r="C161" s="111"/>
      <c r="D161" s="116" t="s">
        <v>14</v>
      </c>
      <c r="E161" s="116" t="s">
        <v>497</v>
      </c>
      <c r="F161" s="116" t="s">
        <v>453</v>
      </c>
      <c r="G161" s="116" t="s">
        <v>646</v>
      </c>
      <c r="H161" s="116" t="s">
        <v>455</v>
      </c>
      <c r="I161" s="200">
        <f aca="true" t="shared" si="34" ref="I161:J163">I162</f>
        <v>811100</v>
      </c>
      <c r="J161" s="177">
        <f t="shared" si="34"/>
        <v>0</v>
      </c>
      <c r="K161" s="177">
        <f aca="true" t="shared" si="35" ref="K161:K168">I161-J161</f>
        <v>811100</v>
      </c>
      <c r="L161" s="173"/>
    </row>
    <row r="162" spans="1:12" s="174" customFormat="1" ht="24">
      <c r="A162" s="115"/>
      <c r="B162" s="106" t="s">
        <v>89</v>
      </c>
      <c r="C162" s="111"/>
      <c r="D162" s="115" t="s">
        <v>14</v>
      </c>
      <c r="E162" s="115" t="s">
        <v>497</v>
      </c>
      <c r="F162" s="115" t="s">
        <v>453</v>
      </c>
      <c r="G162" s="115" t="s">
        <v>646</v>
      </c>
      <c r="H162" s="115" t="s">
        <v>64</v>
      </c>
      <c r="I162" s="204">
        <f t="shared" si="34"/>
        <v>811100</v>
      </c>
      <c r="J162" s="178">
        <f t="shared" si="34"/>
        <v>0</v>
      </c>
      <c r="K162" s="178">
        <f t="shared" si="35"/>
        <v>811100</v>
      </c>
      <c r="L162" s="173"/>
    </row>
    <row r="163" spans="1:12" s="174" customFormat="1" ht="24">
      <c r="A163" s="115"/>
      <c r="B163" s="106" t="s">
        <v>464</v>
      </c>
      <c r="C163" s="111"/>
      <c r="D163" s="115" t="s">
        <v>14</v>
      </c>
      <c r="E163" s="115" t="s">
        <v>497</v>
      </c>
      <c r="F163" s="115" t="s">
        <v>453</v>
      </c>
      <c r="G163" s="115" t="s">
        <v>646</v>
      </c>
      <c r="H163" s="115" t="s">
        <v>463</v>
      </c>
      <c r="I163" s="204">
        <f t="shared" si="34"/>
        <v>811100</v>
      </c>
      <c r="J163" s="178">
        <f t="shared" si="34"/>
        <v>0</v>
      </c>
      <c r="K163" s="178">
        <f t="shared" si="35"/>
        <v>811100</v>
      </c>
      <c r="L163" s="173"/>
    </row>
    <row r="164" spans="1:12" s="174" customFormat="1" ht="24">
      <c r="A164" s="115"/>
      <c r="B164" s="106" t="s">
        <v>494</v>
      </c>
      <c r="C164" s="111"/>
      <c r="D164" s="115" t="s">
        <v>14</v>
      </c>
      <c r="E164" s="115" t="s">
        <v>497</v>
      </c>
      <c r="F164" s="115" t="s">
        <v>453</v>
      </c>
      <c r="G164" s="115" t="s">
        <v>646</v>
      </c>
      <c r="H164" s="115" t="s">
        <v>460</v>
      </c>
      <c r="I164" s="204">
        <v>811100</v>
      </c>
      <c r="J164" s="178">
        <v>0</v>
      </c>
      <c r="K164" s="178">
        <f t="shared" si="35"/>
        <v>811100</v>
      </c>
      <c r="L164" s="173"/>
    </row>
    <row r="165" spans="1:12" s="174" customFormat="1" ht="12.75">
      <c r="A165" s="115"/>
      <c r="B165" s="111" t="s">
        <v>652</v>
      </c>
      <c r="C165" s="111"/>
      <c r="D165" s="116" t="s">
        <v>14</v>
      </c>
      <c r="E165" s="116" t="s">
        <v>497</v>
      </c>
      <c r="F165" s="116" t="s">
        <v>453</v>
      </c>
      <c r="G165" s="116" t="s">
        <v>651</v>
      </c>
      <c r="H165" s="116" t="s">
        <v>455</v>
      </c>
      <c r="I165" s="200">
        <f aca="true" t="shared" si="36" ref="I165:J167">I166</f>
        <v>0</v>
      </c>
      <c r="J165" s="177">
        <f t="shared" si="36"/>
        <v>0</v>
      </c>
      <c r="K165" s="177">
        <f t="shared" si="35"/>
        <v>0</v>
      </c>
      <c r="L165" s="173"/>
    </row>
    <row r="166" spans="1:12" s="174" customFormat="1" ht="24">
      <c r="A166" s="115"/>
      <c r="B166" s="106" t="s">
        <v>89</v>
      </c>
      <c r="C166" s="111"/>
      <c r="D166" s="115" t="s">
        <v>14</v>
      </c>
      <c r="E166" s="115" t="s">
        <v>497</v>
      </c>
      <c r="F166" s="115" t="s">
        <v>453</v>
      </c>
      <c r="G166" s="115" t="s">
        <v>651</v>
      </c>
      <c r="H166" s="115" t="s">
        <v>64</v>
      </c>
      <c r="I166" s="204">
        <f t="shared" si="36"/>
        <v>0</v>
      </c>
      <c r="J166" s="178">
        <f t="shared" si="36"/>
        <v>0</v>
      </c>
      <c r="K166" s="178">
        <f t="shared" si="35"/>
        <v>0</v>
      </c>
      <c r="L166" s="173"/>
    </row>
    <row r="167" spans="1:12" s="174" customFormat="1" ht="24">
      <c r="A167" s="115"/>
      <c r="B167" s="106" t="s">
        <v>464</v>
      </c>
      <c r="C167" s="111"/>
      <c r="D167" s="115" t="s">
        <v>14</v>
      </c>
      <c r="E167" s="115" t="s">
        <v>497</v>
      </c>
      <c r="F167" s="115" t="s">
        <v>453</v>
      </c>
      <c r="G167" s="115" t="s">
        <v>651</v>
      </c>
      <c r="H167" s="115" t="s">
        <v>463</v>
      </c>
      <c r="I167" s="204">
        <f t="shared" si="36"/>
        <v>0</v>
      </c>
      <c r="J167" s="178">
        <f t="shared" si="36"/>
        <v>0</v>
      </c>
      <c r="K167" s="178">
        <f t="shared" si="35"/>
        <v>0</v>
      </c>
      <c r="L167" s="173"/>
    </row>
    <row r="168" spans="1:12" s="174" customFormat="1" ht="24">
      <c r="A168" s="115"/>
      <c r="B168" s="106" t="s">
        <v>494</v>
      </c>
      <c r="C168" s="111"/>
      <c r="D168" s="115" t="s">
        <v>14</v>
      </c>
      <c r="E168" s="115" t="s">
        <v>497</v>
      </c>
      <c r="F168" s="115" t="s">
        <v>453</v>
      </c>
      <c r="G168" s="115" t="s">
        <v>651</v>
      </c>
      <c r="H168" s="115" t="s">
        <v>460</v>
      </c>
      <c r="I168" s="204">
        <v>0</v>
      </c>
      <c r="J168" s="178">
        <v>0</v>
      </c>
      <c r="K168" s="178">
        <f t="shared" si="35"/>
        <v>0</v>
      </c>
      <c r="L168" s="173"/>
    </row>
    <row r="169" spans="1:12" s="174" customFormat="1" ht="12.75">
      <c r="A169" s="115"/>
      <c r="B169" s="111" t="s">
        <v>287</v>
      </c>
      <c r="C169" s="111"/>
      <c r="D169" s="116" t="s">
        <v>14</v>
      </c>
      <c r="E169" s="116" t="s">
        <v>497</v>
      </c>
      <c r="F169" s="116" t="s">
        <v>469</v>
      </c>
      <c r="G169" s="172" t="s">
        <v>613</v>
      </c>
      <c r="H169" s="116" t="s">
        <v>455</v>
      </c>
      <c r="I169" s="200">
        <f>I170+I182+I178</f>
        <v>1127500</v>
      </c>
      <c r="J169" s="118">
        <f>J170+J182</f>
        <v>0</v>
      </c>
      <c r="K169" s="118">
        <f>K170+K182</f>
        <v>1025700</v>
      </c>
      <c r="L169" s="173"/>
    </row>
    <row r="170" spans="1:12" s="174" customFormat="1" ht="63" customHeight="1">
      <c r="A170" s="115"/>
      <c r="B170" s="176" t="s">
        <v>808</v>
      </c>
      <c r="C170" s="111"/>
      <c r="D170" s="116" t="s">
        <v>14</v>
      </c>
      <c r="E170" s="116" t="s">
        <v>497</v>
      </c>
      <c r="F170" s="116" t="s">
        <v>469</v>
      </c>
      <c r="G170" s="116" t="s">
        <v>655</v>
      </c>
      <c r="H170" s="116" t="s">
        <v>455</v>
      </c>
      <c r="I170" s="200">
        <f>I171</f>
        <v>653900</v>
      </c>
      <c r="J170" s="118">
        <f>J171</f>
        <v>0</v>
      </c>
      <c r="K170" s="118">
        <f>K171</f>
        <v>653900</v>
      </c>
      <c r="L170" s="173"/>
    </row>
    <row r="171" spans="1:12" s="174" customFormat="1" ht="27" customHeight="1">
      <c r="A171" s="115"/>
      <c r="B171" s="176" t="s">
        <v>653</v>
      </c>
      <c r="C171" s="111"/>
      <c r="D171" s="116" t="s">
        <v>14</v>
      </c>
      <c r="E171" s="116" t="s">
        <v>497</v>
      </c>
      <c r="F171" s="116" t="s">
        <v>469</v>
      </c>
      <c r="G171" s="116" t="s">
        <v>656</v>
      </c>
      <c r="H171" s="116" t="s">
        <v>455</v>
      </c>
      <c r="I171" s="200">
        <f aca="true" t="shared" si="37" ref="I171:J173">I172</f>
        <v>653900</v>
      </c>
      <c r="J171" s="118">
        <f t="shared" si="37"/>
        <v>0</v>
      </c>
      <c r="K171" s="118">
        <f>I171-J171</f>
        <v>653900</v>
      </c>
      <c r="L171" s="173"/>
    </row>
    <row r="172" spans="1:12" s="174" customFormat="1" ht="26.25" customHeight="1">
      <c r="A172" s="115"/>
      <c r="B172" s="176" t="s">
        <v>724</v>
      </c>
      <c r="C172" s="176"/>
      <c r="D172" s="116" t="s">
        <v>14</v>
      </c>
      <c r="E172" s="116" t="s">
        <v>497</v>
      </c>
      <c r="F172" s="116" t="s">
        <v>469</v>
      </c>
      <c r="G172" s="116" t="s">
        <v>654</v>
      </c>
      <c r="H172" s="116" t="s">
        <v>455</v>
      </c>
      <c r="I172" s="200">
        <f t="shared" si="37"/>
        <v>653900</v>
      </c>
      <c r="J172" s="118">
        <f t="shared" si="37"/>
        <v>0</v>
      </c>
      <c r="K172" s="118">
        <f>K173</f>
        <v>653900</v>
      </c>
      <c r="L172" s="173"/>
    </row>
    <row r="173" spans="1:12" s="174" customFormat="1" ht="48">
      <c r="A173" s="115"/>
      <c r="B173" s="111" t="s">
        <v>691</v>
      </c>
      <c r="C173" s="111"/>
      <c r="D173" s="116" t="s">
        <v>14</v>
      </c>
      <c r="E173" s="116" t="s">
        <v>497</v>
      </c>
      <c r="F173" s="116" t="s">
        <v>469</v>
      </c>
      <c r="G173" s="116" t="s">
        <v>723</v>
      </c>
      <c r="H173" s="116" t="s">
        <v>455</v>
      </c>
      <c r="I173" s="200">
        <f t="shared" si="37"/>
        <v>653900</v>
      </c>
      <c r="J173" s="118">
        <f t="shared" si="37"/>
        <v>0</v>
      </c>
      <c r="K173" s="118">
        <f>K174</f>
        <v>653900</v>
      </c>
      <c r="L173" s="173"/>
    </row>
    <row r="174" spans="1:12" s="174" customFormat="1" ht="36">
      <c r="A174" s="115"/>
      <c r="B174" s="190" t="s">
        <v>833</v>
      </c>
      <c r="C174" s="111"/>
      <c r="D174" s="116" t="s">
        <v>14</v>
      </c>
      <c r="E174" s="116" t="s">
        <v>497</v>
      </c>
      <c r="F174" s="116" t="s">
        <v>469</v>
      </c>
      <c r="G174" s="116" t="s">
        <v>822</v>
      </c>
      <c r="H174" s="116" t="s">
        <v>455</v>
      </c>
      <c r="I174" s="200">
        <f aca="true" t="shared" si="38" ref="I174:K176">I175</f>
        <v>653900</v>
      </c>
      <c r="J174" s="118">
        <f t="shared" si="38"/>
        <v>0</v>
      </c>
      <c r="K174" s="118">
        <f t="shared" si="38"/>
        <v>653900</v>
      </c>
      <c r="L174" s="173"/>
    </row>
    <row r="175" spans="1:12" s="174" customFormat="1" ht="24">
      <c r="A175" s="115"/>
      <c r="B175" s="106" t="s">
        <v>89</v>
      </c>
      <c r="C175" s="111"/>
      <c r="D175" s="115" t="s">
        <v>14</v>
      </c>
      <c r="E175" s="115" t="s">
        <v>497</v>
      </c>
      <c r="F175" s="115" t="s">
        <v>469</v>
      </c>
      <c r="G175" s="115" t="s">
        <v>822</v>
      </c>
      <c r="H175" s="115" t="s">
        <v>64</v>
      </c>
      <c r="I175" s="204">
        <f t="shared" si="38"/>
        <v>653900</v>
      </c>
      <c r="J175" s="117">
        <f t="shared" si="38"/>
        <v>0</v>
      </c>
      <c r="K175" s="117">
        <f t="shared" si="38"/>
        <v>653900</v>
      </c>
      <c r="L175" s="173"/>
    </row>
    <row r="176" spans="1:12" s="174" customFormat="1" ht="24">
      <c r="A176" s="115"/>
      <c r="B176" s="106" t="s">
        <v>464</v>
      </c>
      <c r="C176" s="111"/>
      <c r="D176" s="115" t="s">
        <v>14</v>
      </c>
      <c r="E176" s="115" t="s">
        <v>497</v>
      </c>
      <c r="F176" s="115" t="s">
        <v>469</v>
      </c>
      <c r="G176" s="115" t="s">
        <v>822</v>
      </c>
      <c r="H176" s="115" t="s">
        <v>463</v>
      </c>
      <c r="I176" s="204">
        <f t="shared" si="38"/>
        <v>653900</v>
      </c>
      <c r="J176" s="117">
        <f t="shared" si="38"/>
        <v>0</v>
      </c>
      <c r="K176" s="117">
        <f t="shared" si="38"/>
        <v>653900</v>
      </c>
      <c r="L176" s="173"/>
    </row>
    <row r="177" spans="1:12" s="174" customFormat="1" ht="24">
      <c r="A177" s="115"/>
      <c r="B177" s="106" t="s">
        <v>494</v>
      </c>
      <c r="C177" s="111"/>
      <c r="D177" s="115" t="s">
        <v>14</v>
      </c>
      <c r="E177" s="115" t="s">
        <v>497</v>
      </c>
      <c r="F177" s="115" t="s">
        <v>469</v>
      </c>
      <c r="G177" s="115" t="s">
        <v>822</v>
      </c>
      <c r="H177" s="115" t="s">
        <v>460</v>
      </c>
      <c r="I177" s="204">
        <v>653900</v>
      </c>
      <c r="J177" s="117">
        <v>0</v>
      </c>
      <c r="K177" s="117">
        <f>I177-J177</f>
        <v>653900</v>
      </c>
      <c r="L177" s="173"/>
    </row>
    <row r="178" spans="1:12" s="174" customFormat="1" ht="60">
      <c r="A178" s="115"/>
      <c r="B178" s="190" t="s">
        <v>698</v>
      </c>
      <c r="C178" s="111"/>
      <c r="D178" s="116" t="s">
        <v>14</v>
      </c>
      <c r="E178" s="116" t="s">
        <v>497</v>
      </c>
      <c r="F178" s="116" t="s">
        <v>469</v>
      </c>
      <c r="G178" s="116" t="s">
        <v>699</v>
      </c>
      <c r="H178" s="116" t="s">
        <v>455</v>
      </c>
      <c r="I178" s="200">
        <f aca="true" t="shared" si="39" ref="I178:K180">I179</f>
        <v>101800</v>
      </c>
      <c r="J178" s="177">
        <f t="shared" si="39"/>
        <v>0</v>
      </c>
      <c r="K178" s="177">
        <f t="shared" si="39"/>
        <v>101800</v>
      </c>
      <c r="L178" s="173"/>
    </row>
    <row r="179" spans="1:12" s="174" customFormat="1" ht="24">
      <c r="A179" s="115"/>
      <c r="B179" s="106" t="s">
        <v>89</v>
      </c>
      <c r="C179" s="111"/>
      <c r="D179" s="115" t="s">
        <v>14</v>
      </c>
      <c r="E179" s="115" t="s">
        <v>497</v>
      </c>
      <c r="F179" s="115" t="s">
        <v>469</v>
      </c>
      <c r="G179" s="115" t="s">
        <v>699</v>
      </c>
      <c r="H179" s="115" t="s">
        <v>64</v>
      </c>
      <c r="I179" s="204">
        <f t="shared" si="39"/>
        <v>101800</v>
      </c>
      <c r="J179" s="178">
        <f t="shared" si="39"/>
        <v>0</v>
      </c>
      <c r="K179" s="178">
        <f t="shared" si="39"/>
        <v>101800</v>
      </c>
      <c r="L179" s="173"/>
    </row>
    <row r="180" spans="1:12" s="174" customFormat="1" ht="24">
      <c r="A180" s="115"/>
      <c r="B180" s="106" t="s">
        <v>464</v>
      </c>
      <c r="C180" s="111"/>
      <c r="D180" s="115" t="s">
        <v>14</v>
      </c>
      <c r="E180" s="115" t="s">
        <v>497</v>
      </c>
      <c r="F180" s="115" t="s">
        <v>469</v>
      </c>
      <c r="G180" s="115" t="s">
        <v>699</v>
      </c>
      <c r="H180" s="115" t="s">
        <v>463</v>
      </c>
      <c r="I180" s="204">
        <f t="shared" si="39"/>
        <v>101800</v>
      </c>
      <c r="J180" s="178">
        <f t="shared" si="39"/>
        <v>0</v>
      </c>
      <c r="K180" s="178">
        <f t="shared" si="39"/>
        <v>101800</v>
      </c>
      <c r="L180" s="173"/>
    </row>
    <row r="181" spans="1:12" s="174" customFormat="1" ht="24">
      <c r="A181" s="115"/>
      <c r="B181" s="106" t="s">
        <v>494</v>
      </c>
      <c r="C181" s="111"/>
      <c r="D181" s="115" t="s">
        <v>14</v>
      </c>
      <c r="E181" s="115" t="s">
        <v>497</v>
      </c>
      <c r="F181" s="115" t="s">
        <v>469</v>
      </c>
      <c r="G181" s="115" t="s">
        <v>699</v>
      </c>
      <c r="H181" s="115" t="s">
        <v>460</v>
      </c>
      <c r="I181" s="204">
        <v>101800</v>
      </c>
      <c r="J181" s="178">
        <v>0</v>
      </c>
      <c r="K181" s="178">
        <f>I181-J181</f>
        <v>101800</v>
      </c>
      <c r="L181" s="173"/>
    </row>
    <row r="182" spans="1:12" s="174" customFormat="1" ht="24">
      <c r="A182" s="115"/>
      <c r="B182" s="111" t="s">
        <v>459</v>
      </c>
      <c r="C182" s="106"/>
      <c r="D182" s="116" t="s">
        <v>14</v>
      </c>
      <c r="E182" s="116" t="s">
        <v>497</v>
      </c>
      <c r="F182" s="116" t="s">
        <v>469</v>
      </c>
      <c r="G182" s="116" t="s">
        <v>612</v>
      </c>
      <c r="H182" s="116" t="s">
        <v>455</v>
      </c>
      <c r="I182" s="200">
        <f aca="true" t="shared" si="40" ref="I182:J186">I183</f>
        <v>371800</v>
      </c>
      <c r="J182" s="177">
        <f t="shared" si="40"/>
        <v>0</v>
      </c>
      <c r="K182" s="177">
        <f aca="true" t="shared" si="41" ref="K182:K188">I182-J182</f>
        <v>371800</v>
      </c>
      <c r="L182" s="173"/>
    </row>
    <row r="183" spans="1:12" s="174" customFormat="1" ht="24">
      <c r="A183" s="115"/>
      <c r="B183" s="111" t="s">
        <v>458</v>
      </c>
      <c r="C183" s="106"/>
      <c r="D183" s="116" t="s">
        <v>14</v>
      </c>
      <c r="E183" s="116" t="s">
        <v>497</v>
      </c>
      <c r="F183" s="116" t="s">
        <v>469</v>
      </c>
      <c r="G183" s="116" t="s">
        <v>611</v>
      </c>
      <c r="H183" s="116" t="s">
        <v>455</v>
      </c>
      <c r="I183" s="200">
        <f t="shared" si="40"/>
        <v>371800</v>
      </c>
      <c r="J183" s="177">
        <f t="shared" si="40"/>
        <v>0</v>
      </c>
      <c r="K183" s="177">
        <f t="shared" si="41"/>
        <v>371800</v>
      </c>
      <c r="L183" s="173"/>
    </row>
    <row r="184" spans="1:12" s="174" customFormat="1" ht="48" customHeight="1">
      <c r="A184" s="115"/>
      <c r="B184" s="111" t="s">
        <v>457</v>
      </c>
      <c r="C184" s="111"/>
      <c r="D184" s="116" t="s">
        <v>14</v>
      </c>
      <c r="E184" s="116" t="s">
        <v>497</v>
      </c>
      <c r="F184" s="116" t="s">
        <v>469</v>
      </c>
      <c r="G184" s="116" t="s">
        <v>616</v>
      </c>
      <c r="H184" s="116" t="s">
        <v>455</v>
      </c>
      <c r="I184" s="200">
        <f t="shared" si="40"/>
        <v>371800</v>
      </c>
      <c r="J184" s="177">
        <f t="shared" si="40"/>
        <v>0</v>
      </c>
      <c r="K184" s="177">
        <f t="shared" si="41"/>
        <v>371800</v>
      </c>
      <c r="L184" s="173"/>
    </row>
    <row r="185" spans="1:12" s="174" customFormat="1" ht="37.5" customHeight="1">
      <c r="A185" s="115"/>
      <c r="B185" s="111" t="s">
        <v>658</v>
      </c>
      <c r="C185" s="111"/>
      <c r="D185" s="116" t="s">
        <v>14</v>
      </c>
      <c r="E185" s="116" t="s">
        <v>497</v>
      </c>
      <c r="F185" s="116" t="s">
        <v>469</v>
      </c>
      <c r="G185" s="116" t="s">
        <v>657</v>
      </c>
      <c r="H185" s="116" t="s">
        <v>455</v>
      </c>
      <c r="I185" s="200">
        <f t="shared" si="40"/>
        <v>371800</v>
      </c>
      <c r="J185" s="177">
        <f t="shared" si="40"/>
        <v>0</v>
      </c>
      <c r="K185" s="177">
        <f t="shared" si="41"/>
        <v>371800</v>
      </c>
      <c r="L185" s="173"/>
    </row>
    <row r="186" spans="1:12" s="174" customFormat="1" ht="12.75">
      <c r="A186" s="115"/>
      <c r="B186" s="106" t="s">
        <v>112</v>
      </c>
      <c r="C186" s="106"/>
      <c r="D186" s="115" t="s">
        <v>14</v>
      </c>
      <c r="E186" s="115" t="s">
        <v>497</v>
      </c>
      <c r="F186" s="115" t="s">
        <v>469</v>
      </c>
      <c r="G186" s="115" t="s">
        <v>657</v>
      </c>
      <c r="H186" s="115" t="s">
        <v>414</v>
      </c>
      <c r="I186" s="204">
        <f t="shared" si="40"/>
        <v>371800</v>
      </c>
      <c r="J186" s="178">
        <f t="shared" si="40"/>
        <v>0</v>
      </c>
      <c r="K186" s="178">
        <f t="shared" si="41"/>
        <v>371800</v>
      </c>
      <c r="L186" s="173"/>
    </row>
    <row r="187" spans="1:12" s="174" customFormat="1" ht="12.75">
      <c r="A187" s="115"/>
      <c r="B187" s="106" t="s">
        <v>57</v>
      </c>
      <c r="C187" s="106"/>
      <c r="D187" s="115" t="s">
        <v>14</v>
      </c>
      <c r="E187" s="115" t="s">
        <v>497</v>
      </c>
      <c r="F187" s="115" t="s">
        <v>469</v>
      </c>
      <c r="G187" s="115" t="s">
        <v>657</v>
      </c>
      <c r="H187" s="115" t="s">
        <v>451</v>
      </c>
      <c r="I187" s="204">
        <v>371800</v>
      </c>
      <c r="J187" s="178">
        <v>0</v>
      </c>
      <c r="K187" s="178">
        <f t="shared" si="41"/>
        <v>371800</v>
      </c>
      <c r="L187" s="173"/>
    </row>
    <row r="188" spans="1:12" ht="12.75">
      <c r="A188" s="93"/>
      <c r="B188" s="96" t="s">
        <v>303</v>
      </c>
      <c r="C188" s="96"/>
      <c r="D188" s="93" t="s">
        <v>14</v>
      </c>
      <c r="E188" s="93" t="s">
        <v>497</v>
      </c>
      <c r="F188" s="93" t="s">
        <v>461</v>
      </c>
      <c r="G188" s="103" t="s">
        <v>613</v>
      </c>
      <c r="H188" s="93" t="s">
        <v>455</v>
      </c>
      <c r="I188" s="203">
        <f>I189</f>
        <v>3036900</v>
      </c>
      <c r="J188" s="82">
        <f>J189</f>
        <v>0</v>
      </c>
      <c r="K188" s="82">
        <f t="shared" si="41"/>
        <v>3036900</v>
      </c>
      <c r="L188" s="87"/>
    </row>
    <row r="189" spans="1:12" ht="24">
      <c r="A189" s="93"/>
      <c r="B189" s="96" t="s">
        <v>806</v>
      </c>
      <c r="C189" s="96"/>
      <c r="D189" s="93" t="s">
        <v>14</v>
      </c>
      <c r="E189" s="93" t="s">
        <v>497</v>
      </c>
      <c r="F189" s="93" t="s">
        <v>461</v>
      </c>
      <c r="G189" s="93" t="s">
        <v>663</v>
      </c>
      <c r="H189" s="93" t="s">
        <v>455</v>
      </c>
      <c r="I189" s="203">
        <f>I190</f>
        <v>3036900</v>
      </c>
      <c r="J189" s="83">
        <f>J190</f>
        <v>0</v>
      </c>
      <c r="K189" s="83">
        <f>K190</f>
        <v>3036900</v>
      </c>
      <c r="L189" s="87"/>
    </row>
    <row r="190" spans="1:12" ht="12.75">
      <c r="A190" s="93"/>
      <c r="B190" s="96" t="s">
        <v>660</v>
      </c>
      <c r="C190" s="96"/>
      <c r="D190" s="93" t="s">
        <v>14</v>
      </c>
      <c r="E190" s="93" t="s">
        <v>497</v>
      </c>
      <c r="F190" s="93" t="s">
        <v>461</v>
      </c>
      <c r="G190" s="93" t="s">
        <v>662</v>
      </c>
      <c r="H190" s="93" t="s">
        <v>455</v>
      </c>
      <c r="I190" s="203">
        <f>I191+I208</f>
        <v>3036900</v>
      </c>
      <c r="J190" s="83">
        <f>J191+J208</f>
        <v>0</v>
      </c>
      <c r="K190" s="83">
        <f>K191+K208</f>
        <v>3036900</v>
      </c>
      <c r="L190" s="87"/>
    </row>
    <row r="191" spans="1:12" s="80" customFormat="1" ht="15.75" customHeight="1">
      <c r="A191" s="93"/>
      <c r="B191" s="95" t="s">
        <v>495</v>
      </c>
      <c r="C191" s="95"/>
      <c r="D191" s="93" t="s">
        <v>14</v>
      </c>
      <c r="E191" s="93" t="s">
        <v>497</v>
      </c>
      <c r="F191" s="93" t="s">
        <v>461</v>
      </c>
      <c r="G191" s="93" t="s">
        <v>661</v>
      </c>
      <c r="H191" s="93" t="s">
        <v>455</v>
      </c>
      <c r="I191" s="203">
        <f>I192+I196+I200+I204</f>
        <v>2426200</v>
      </c>
      <c r="J191" s="83">
        <f>J192+J196+J200+J204</f>
        <v>0</v>
      </c>
      <c r="K191" s="83">
        <f>K192+K196+K200+K204</f>
        <v>2426200</v>
      </c>
      <c r="L191" s="87"/>
    </row>
    <row r="192" spans="1:12" s="80" customFormat="1" ht="12.75">
      <c r="A192" s="93"/>
      <c r="B192" s="107" t="s">
        <v>502</v>
      </c>
      <c r="C192" s="107"/>
      <c r="D192" s="93" t="s">
        <v>14</v>
      </c>
      <c r="E192" s="93" t="s">
        <v>497</v>
      </c>
      <c r="F192" s="93" t="s">
        <v>461</v>
      </c>
      <c r="G192" s="93" t="s">
        <v>659</v>
      </c>
      <c r="H192" s="93" t="s">
        <v>455</v>
      </c>
      <c r="I192" s="203">
        <f aca="true" t="shared" si="42" ref="I192:J194">I193</f>
        <v>1300000</v>
      </c>
      <c r="J192" s="82">
        <f t="shared" si="42"/>
        <v>0</v>
      </c>
      <c r="K192" s="82">
        <f>I192-J192</f>
        <v>1300000</v>
      </c>
      <c r="L192" s="87"/>
    </row>
    <row r="193" spans="1:12" s="80" customFormat="1" ht="24">
      <c r="A193" s="93"/>
      <c r="B193" s="92" t="s">
        <v>89</v>
      </c>
      <c r="C193" s="92"/>
      <c r="D193" s="90" t="s">
        <v>14</v>
      </c>
      <c r="E193" s="90" t="s">
        <v>497</v>
      </c>
      <c r="F193" s="90" t="s">
        <v>461</v>
      </c>
      <c r="G193" s="90" t="s">
        <v>659</v>
      </c>
      <c r="H193" s="90" t="s">
        <v>64</v>
      </c>
      <c r="I193" s="205">
        <f t="shared" si="42"/>
        <v>1300000</v>
      </c>
      <c r="J193" s="88">
        <f t="shared" si="42"/>
        <v>0</v>
      </c>
      <c r="K193" s="88">
        <f>I193-J193</f>
        <v>1300000</v>
      </c>
      <c r="L193" s="87"/>
    </row>
    <row r="194" spans="1:12" s="80" customFormat="1" ht="24">
      <c r="A194" s="93"/>
      <c r="B194" s="92" t="s">
        <v>464</v>
      </c>
      <c r="C194" s="92"/>
      <c r="D194" s="90" t="s">
        <v>14</v>
      </c>
      <c r="E194" s="90" t="s">
        <v>497</v>
      </c>
      <c r="F194" s="90" t="s">
        <v>461</v>
      </c>
      <c r="G194" s="90" t="s">
        <v>659</v>
      </c>
      <c r="H194" s="90" t="s">
        <v>463</v>
      </c>
      <c r="I194" s="205">
        <f t="shared" si="42"/>
        <v>1300000</v>
      </c>
      <c r="J194" s="88">
        <f t="shared" si="42"/>
        <v>0</v>
      </c>
      <c r="K194" s="88">
        <f>I194-J194</f>
        <v>1300000</v>
      </c>
      <c r="L194" s="87"/>
    </row>
    <row r="195" spans="1:12" s="80" customFormat="1" ht="27" customHeight="1">
      <c r="A195" s="93"/>
      <c r="B195" s="92" t="s">
        <v>494</v>
      </c>
      <c r="C195" s="92"/>
      <c r="D195" s="90" t="s">
        <v>14</v>
      </c>
      <c r="E195" s="90" t="s">
        <v>497</v>
      </c>
      <c r="F195" s="90" t="s">
        <v>461</v>
      </c>
      <c r="G195" s="90" t="s">
        <v>659</v>
      </c>
      <c r="H195" s="90" t="s">
        <v>460</v>
      </c>
      <c r="I195" s="205">
        <v>1300000</v>
      </c>
      <c r="J195" s="89">
        <v>0</v>
      </c>
      <c r="K195" s="89">
        <f>I195-J195</f>
        <v>1300000</v>
      </c>
      <c r="L195" s="87"/>
    </row>
    <row r="196" spans="1:12" ht="12.75">
      <c r="A196" s="90"/>
      <c r="B196" s="114" t="s">
        <v>501</v>
      </c>
      <c r="C196" s="114"/>
      <c r="D196" s="93" t="s">
        <v>14</v>
      </c>
      <c r="E196" s="93" t="s">
        <v>497</v>
      </c>
      <c r="F196" s="93" t="s">
        <v>461</v>
      </c>
      <c r="G196" s="93" t="s">
        <v>664</v>
      </c>
      <c r="H196" s="93" t="s">
        <v>455</v>
      </c>
      <c r="I196" s="203">
        <f aca="true" t="shared" si="43" ref="I196:J198">I197</f>
        <v>420200</v>
      </c>
      <c r="J196" s="82">
        <f t="shared" si="43"/>
        <v>0</v>
      </c>
      <c r="K196" s="82">
        <f aca="true" t="shared" si="44" ref="K196:K203">I196-J196</f>
        <v>420200</v>
      </c>
      <c r="L196" s="87"/>
    </row>
    <row r="197" spans="1:12" ht="24">
      <c r="A197" s="90"/>
      <c r="B197" s="92" t="s">
        <v>89</v>
      </c>
      <c r="C197" s="92"/>
      <c r="D197" s="90" t="s">
        <v>14</v>
      </c>
      <c r="E197" s="90" t="s">
        <v>497</v>
      </c>
      <c r="F197" s="90" t="s">
        <v>461</v>
      </c>
      <c r="G197" s="90" t="s">
        <v>664</v>
      </c>
      <c r="H197" s="90" t="s">
        <v>64</v>
      </c>
      <c r="I197" s="205">
        <f t="shared" si="43"/>
        <v>420200</v>
      </c>
      <c r="J197" s="88">
        <f t="shared" si="43"/>
        <v>0</v>
      </c>
      <c r="K197" s="88">
        <f t="shared" si="44"/>
        <v>420200</v>
      </c>
      <c r="L197" s="87"/>
    </row>
    <row r="198" spans="1:12" ht="24">
      <c r="A198" s="90"/>
      <c r="B198" s="92" t="s">
        <v>464</v>
      </c>
      <c r="C198" s="92"/>
      <c r="D198" s="90" t="s">
        <v>14</v>
      </c>
      <c r="E198" s="90" t="s">
        <v>497</v>
      </c>
      <c r="F198" s="90" t="s">
        <v>461</v>
      </c>
      <c r="G198" s="90" t="s">
        <v>664</v>
      </c>
      <c r="H198" s="90" t="s">
        <v>463</v>
      </c>
      <c r="I198" s="205">
        <f t="shared" si="43"/>
        <v>420200</v>
      </c>
      <c r="J198" s="88">
        <f t="shared" si="43"/>
        <v>0</v>
      </c>
      <c r="K198" s="88">
        <f t="shared" si="44"/>
        <v>420200</v>
      </c>
      <c r="L198" s="87"/>
    </row>
    <row r="199" spans="1:12" ht="28.5" customHeight="1">
      <c r="A199" s="90"/>
      <c r="B199" s="92" t="s">
        <v>494</v>
      </c>
      <c r="C199" s="92"/>
      <c r="D199" s="90" t="s">
        <v>14</v>
      </c>
      <c r="E199" s="90" t="s">
        <v>497</v>
      </c>
      <c r="F199" s="90" t="s">
        <v>461</v>
      </c>
      <c r="G199" s="90" t="s">
        <v>664</v>
      </c>
      <c r="H199" s="90" t="s">
        <v>460</v>
      </c>
      <c r="I199" s="205">
        <v>420200</v>
      </c>
      <c r="J199" s="89">
        <v>0</v>
      </c>
      <c r="K199" s="89">
        <f>I199-J199</f>
        <v>420200</v>
      </c>
      <c r="L199" s="87"/>
    </row>
    <row r="200" spans="1:12" ht="12.75">
      <c r="A200" s="93"/>
      <c r="B200" s="114" t="s">
        <v>500</v>
      </c>
      <c r="C200" s="114"/>
      <c r="D200" s="93" t="s">
        <v>14</v>
      </c>
      <c r="E200" s="93" t="s">
        <v>497</v>
      </c>
      <c r="F200" s="93" t="s">
        <v>461</v>
      </c>
      <c r="G200" s="93" t="s">
        <v>665</v>
      </c>
      <c r="H200" s="93" t="s">
        <v>455</v>
      </c>
      <c r="I200" s="203">
        <f aca="true" t="shared" si="45" ref="I200:J202">I201</f>
        <v>110000</v>
      </c>
      <c r="J200" s="82">
        <f t="shared" si="45"/>
        <v>0</v>
      </c>
      <c r="K200" s="82">
        <f t="shared" si="44"/>
        <v>110000</v>
      </c>
      <c r="L200" s="87"/>
    </row>
    <row r="201" spans="1:12" ht="24">
      <c r="A201" s="93"/>
      <c r="B201" s="92" t="s">
        <v>89</v>
      </c>
      <c r="C201" s="92"/>
      <c r="D201" s="90" t="s">
        <v>14</v>
      </c>
      <c r="E201" s="90" t="s">
        <v>497</v>
      </c>
      <c r="F201" s="90" t="s">
        <v>461</v>
      </c>
      <c r="G201" s="90" t="s">
        <v>665</v>
      </c>
      <c r="H201" s="90" t="s">
        <v>64</v>
      </c>
      <c r="I201" s="205">
        <f t="shared" si="45"/>
        <v>110000</v>
      </c>
      <c r="J201" s="88">
        <f t="shared" si="45"/>
        <v>0</v>
      </c>
      <c r="K201" s="88">
        <f t="shared" si="44"/>
        <v>110000</v>
      </c>
      <c r="L201" s="87"/>
    </row>
    <row r="202" spans="1:12" ht="24">
      <c r="A202" s="93"/>
      <c r="B202" s="92" t="s">
        <v>464</v>
      </c>
      <c r="C202" s="92"/>
      <c r="D202" s="90" t="s">
        <v>14</v>
      </c>
      <c r="E202" s="90" t="s">
        <v>497</v>
      </c>
      <c r="F202" s="90" t="s">
        <v>461</v>
      </c>
      <c r="G202" s="90" t="s">
        <v>665</v>
      </c>
      <c r="H202" s="90" t="s">
        <v>463</v>
      </c>
      <c r="I202" s="205">
        <f t="shared" si="45"/>
        <v>110000</v>
      </c>
      <c r="J202" s="88">
        <f t="shared" si="45"/>
        <v>0</v>
      </c>
      <c r="K202" s="88">
        <f t="shared" si="44"/>
        <v>110000</v>
      </c>
      <c r="L202" s="87"/>
    </row>
    <row r="203" spans="1:12" ht="28.5" customHeight="1">
      <c r="A203" s="93"/>
      <c r="B203" s="92" t="s">
        <v>494</v>
      </c>
      <c r="C203" s="92"/>
      <c r="D203" s="90" t="s">
        <v>14</v>
      </c>
      <c r="E203" s="90" t="s">
        <v>497</v>
      </c>
      <c r="F203" s="90" t="s">
        <v>461</v>
      </c>
      <c r="G203" s="90" t="s">
        <v>665</v>
      </c>
      <c r="H203" s="90" t="s">
        <v>460</v>
      </c>
      <c r="I203" s="205">
        <v>110000</v>
      </c>
      <c r="J203" s="88">
        <v>0</v>
      </c>
      <c r="K203" s="88">
        <f t="shared" si="44"/>
        <v>110000</v>
      </c>
      <c r="L203" s="87"/>
    </row>
    <row r="204" spans="1:12" ht="15.75" customHeight="1">
      <c r="A204" s="93"/>
      <c r="B204" s="107" t="s">
        <v>499</v>
      </c>
      <c r="C204" s="107"/>
      <c r="D204" s="93" t="s">
        <v>14</v>
      </c>
      <c r="E204" s="93" t="s">
        <v>497</v>
      </c>
      <c r="F204" s="93" t="s">
        <v>461</v>
      </c>
      <c r="G204" s="93" t="s">
        <v>666</v>
      </c>
      <c r="H204" s="93" t="s">
        <v>455</v>
      </c>
      <c r="I204" s="203">
        <f aca="true" t="shared" si="46" ref="I204:J206">I205</f>
        <v>596000</v>
      </c>
      <c r="J204" s="82">
        <f t="shared" si="46"/>
        <v>0</v>
      </c>
      <c r="K204" s="82">
        <f>I204-J204</f>
        <v>596000</v>
      </c>
      <c r="L204" s="87"/>
    </row>
    <row r="205" spans="1:12" ht="24">
      <c r="A205" s="93"/>
      <c r="B205" s="92" t="s">
        <v>89</v>
      </c>
      <c r="C205" s="92"/>
      <c r="D205" s="90" t="s">
        <v>14</v>
      </c>
      <c r="E205" s="90" t="s">
        <v>497</v>
      </c>
      <c r="F205" s="90" t="s">
        <v>461</v>
      </c>
      <c r="G205" s="90" t="s">
        <v>666</v>
      </c>
      <c r="H205" s="90" t="s">
        <v>64</v>
      </c>
      <c r="I205" s="205">
        <f t="shared" si="46"/>
        <v>596000</v>
      </c>
      <c r="J205" s="88">
        <f t="shared" si="46"/>
        <v>0</v>
      </c>
      <c r="K205" s="88">
        <f>I205-J205</f>
        <v>596000</v>
      </c>
      <c r="L205" s="87"/>
    </row>
    <row r="206" spans="1:12" ht="26.25" customHeight="1">
      <c r="A206" s="93"/>
      <c r="B206" s="92" t="s">
        <v>464</v>
      </c>
      <c r="C206" s="92"/>
      <c r="D206" s="90" t="s">
        <v>14</v>
      </c>
      <c r="E206" s="90" t="s">
        <v>497</v>
      </c>
      <c r="F206" s="90" t="s">
        <v>461</v>
      </c>
      <c r="G206" s="90" t="s">
        <v>666</v>
      </c>
      <c r="H206" s="90" t="s">
        <v>463</v>
      </c>
      <c r="I206" s="205">
        <f t="shared" si="46"/>
        <v>596000</v>
      </c>
      <c r="J206" s="88">
        <f t="shared" si="46"/>
        <v>0</v>
      </c>
      <c r="K206" s="88">
        <f>I206-J206</f>
        <v>596000</v>
      </c>
      <c r="L206" s="87"/>
    </row>
    <row r="207" spans="1:12" ht="30" customHeight="1">
      <c r="A207" s="93"/>
      <c r="B207" s="92" t="s">
        <v>494</v>
      </c>
      <c r="C207" s="92"/>
      <c r="D207" s="90" t="s">
        <v>14</v>
      </c>
      <c r="E207" s="90" t="s">
        <v>497</v>
      </c>
      <c r="F207" s="90" t="s">
        <v>461</v>
      </c>
      <c r="G207" s="90" t="s">
        <v>666</v>
      </c>
      <c r="H207" s="90" t="s">
        <v>460</v>
      </c>
      <c r="I207" s="205">
        <v>596000</v>
      </c>
      <c r="J207" s="88">
        <v>0</v>
      </c>
      <c r="K207" s="88">
        <f>I207-J207</f>
        <v>596000</v>
      </c>
      <c r="L207" s="87"/>
    </row>
    <row r="208" spans="1:12" ht="36">
      <c r="A208" s="93"/>
      <c r="B208" s="96" t="s">
        <v>526</v>
      </c>
      <c r="C208" s="92"/>
      <c r="D208" s="93" t="s">
        <v>14</v>
      </c>
      <c r="E208" s="93" t="s">
        <v>497</v>
      </c>
      <c r="F208" s="93" t="s">
        <v>461</v>
      </c>
      <c r="G208" s="93" t="s">
        <v>700</v>
      </c>
      <c r="H208" s="93" t="s">
        <v>455</v>
      </c>
      <c r="I208" s="203">
        <f aca="true" t="shared" si="47" ref="I208:K209">I209</f>
        <v>610700</v>
      </c>
      <c r="J208" s="83">
        <f t="shared" si="47"/>
        <v>0</v>
      </c>
      <c r="K208" s="83">
        <f t="shared" si="47"/>
        <v>610700</v>
      </c>
      <c r="L208" s="87"/>
    </row>
    <row r="209" spans="1:12" ht="60">
      <c r="A209" s="93"/>
      <c r="B209" s="96" t="s">
        <v>698</v>
      </c>
      <c r="C209" s="92"/>
      <c r="D209" s="93" t="s">
        <v>14</v>
      </c>
      <c r="E209" s="93" t="s">
        <v>497</v>
      </c>
      <c r="F209" s="93" t="s">
        <v>461</v>
      </c>
      <c r="G209" s="93" t="s">
        <v>701</v>
      </c>
      <c r="H209" s="93" t="s">
        <v>455</v>
      </c>
      <c r="I209" s="203">
        <f t="shared" si="47"/>
        <v>610700</v>
      </c>
      <c r="J209" s="83">
        <f t="shared" si="47"/>
        <v>0</v>
      </c>
      <c r="K209" s="83">
        <f t="shared" si="47"/>
        <v>610700</v>
      </c>
      <c r="L209" s="87"/>
    </row>
    <row r="210" spans="1:12" ht="24">
      <c r="A210" s="93"/>
      <c r="B210" s="92" t="s">
        <v>89</v>
      </c>
      <c r="C210" s="92"/>
      <c r="D210" s="90" t="s">
        <v>14</v>
      </c>
      <c r="E210" s="90" t="s">
        <v>497</v>
      </c>
      <c r="F210" s="90" t="s">
        <v>461</v>
      </c>
      <c r="G210" s="90" t="s">
        <v>701</v>
      </c>
      <c r="H210" s="90" t="s">
        <v>64</v>
      </c>
      <c r="I210" s="205">
        <f aca="true" t="shared" si="48" ref="I210:K211">I211</f>
        <v>610700</v>
      </c>
      <c r="J210" s="89">
        <f t="shared" si="48"/>
        <v>0</v>
      </c>
      <c r="K210" s="89">
        <f t="shared" si="48"/>
        <v>610700</v>
      </c>
      <c r="L210" s="87"/>
    </row>
    <row r="211" spans="1:12" ht="24">
      <c r="A211" s="93"/>
      <c r="B211" s="92" t="s">
        <v>464</v>
      </c>
      <c r="C211" s="92"/>
      <c r="D211" s="90" t="s">
        <v>14</v>
      </c>
      <c r="E211" s="90" t="s">
        <v>497</v>
      </c>
      <c r="F211" s="90" t="s">
        <v>461</v>
      </c>
      <c r="G211" s="90" t="s">
        <v>701</v>
      </c>
      <c r="H211" s="90" t="s">
        <v>463</v>
      </c>
      <c r="I211" s="205">
        <f t="shared" si="48"/>
        <v>610700</v>
      </c>
      <c r="J211" s="89">
        <f t="shared" si="48"/>
        <v>0</v>
      </c>
      <c r="K211" s="89">
        <f t="shared" si="48"/>
        <v>610700</v>
      </c>
      <c r="L211" s="87"/>
    </row>
    <row r="212" spans="1:12" ht="24">
      <c r="A212" s="93"/>
      <c r="B212" s="92" t="s">
        <v>494</v>
      </c>
      <c r="C212" s="92"/>
      <c r="D212" s="90" t="s">
        <v>14</v>
      </c>
      <c r="E212" s="90" t="s">
        <v>497</v>
      </c>
      <c r="F212" s="90" t="s">
        <v>461</v>
      </c>
      <c r="G212" s="90" t="s">
        <v>701</v>
      </c>
      <c r="H212" s="90" t="s">
        <v>460</v>
      </c>
      <c r="I212" s="205">
        <v>610700</v>
      </c>
      <c r="J212" s="89">
        <v>0</v>
      </c>
      <c r="K212" s="88">
        <f>I212-J212</f>
        <v>610700</v>
      </c>
      <c r="L212" s="87"/>
    </row>
    <row r="213" spans="1:12" ht="12.75">
      <c r="A213" s="93"/>
      <c r="B213" s="96" t="s">
        <v>496</v>
      </c>
      <c r="C213" s="96"/>
      <c r="D213" s="93" t="s">
        <v>14</v>
      </c>
      <c r="E213" s="93" t="s">
        <v>492</v>
      </c>
      <c r="F213" s="93" t="s">
        <v>474</v>
      </c>
      <c r="G213" s="103" t="s">
        <v>613</v>
      </c>
      <c r="H213" s="93" t="s">
        <v>455</v>
      </c>
      <c r="I213" s="203">
        <f>I214</f>
        <v>21615400</v>
      </c>
      <c r="J213" s="82">
        <f>J214</f>
        <v>3192000</v>
      </c>
      <c r="K213" s="82">
        <f>I213-J213</f>
        <v>18423400</v>
      </c>
      <c r="L213" s="87"/>
    </row>
    <row r="214" spans="1:12" ht="12.75">
      <c r="A214" s="90"/>
      <c r="B214" s="96" t="s">
        <v>357</v>
      </c>
      <c r="C214" s="96"/>
      <c r="D214" s="93" t="s">
        <v>14</v>
      </c>
      <c r="E214" s="93" t="s">
        <v>492</v>
      </c>
      <c r="F214" s="93" t="s">
        <v>453</v>
      </c>
      <c r="G214" s="103" t="s">
        <v>613</v>
      </c>
      <c r="H214" s="93" t="s">
        <v>455</v>
      </c>
      <c r="I214" s="203">
        <f>I215</f>
        <v>21615400</v>
      </c>
      <c r="J214" s="83">
        <f>J215</f>
        <v>3192000</v>
      </c>
      <c r="K214" s="83">
        <f>K215</f>
        <v>13308400</v>
      </c>
      <c r="L214" s="87"/>
    </row>
    <row r="215" spans="1:12" ht="36">
      <c r="A215" s="90"/>
      <c r="B215" s="96" t="s">
        <v>807</v>
      </c>
      <c r="C215" s="96"/>
      <c r="D215" s="93" t="s">
        <v>14</v>
      </c>
      <c r="E215" s="93" t="s">
        <v>492</v>
      </c>
      <c r="F215" s="93" t="s">
        <v>453</v>
      </c>
      <c r="G215" s="93" t="s">
        <v>672</v>
      </c>
      <c r="H215" s="93" t="s">
        <v>455</v>
      </c>
      <c r="I215" s="203">
        <f>I216+I246</f>
        <v>21615400</v>
      </c>
      <c r="J215" s="83">
        <f>J216+J246</f>
        <v>3192000</v>
      </c>
      <c r="K215" s="83">
        <f>K216+K246</f>
        <v>13308400</v>
      </c>
      <c r="L215" s="87"/>
    </row>
    <row r="216" spans="1:12" ht="24">
      <c r="A216" s="90"/>
      <c r="B216" s="96" t="s">
        <v>668</v>
      </c>
      <c r="C216" s="96"/>
      <c r="D216" s="93" t="s">
        <v>14</v>
      </c>
      <c r="E216" s="93" t="s">
        <v>492</v>
      </c>
      <c r="F216" s="93" t="s">
        <v>453</v>
      </c>
      <c r="G216" s="93" t="s">
        <v>671</v>
      </c>
      <c r="H216" s="93" t="s">
        <v>455</v>
      </c>
      <c r="I216" s="203">
        <f>I217+I224</f>
        <v>18327700</v>
      </c>
      <c r="J216" s="83">
        <f>J217+J224</f>
        <v>2490700</v>
      </c>
      <c r="K216" s="83">
        <f>K217+K224</f>
        <v>10722000</v>
      </c>
      <c r="L216" s="87"/>
    </row>
    <row r="217" spans="1:12" ht="24">
      <c r="A217" s="90"/>
      <c r="B217" s="96" t="s">
        <v>669</v>
      </c>
      <c r="C217" s="96"/>
      <c r="D217" s="93" t="s">
        <v>14</v>
      </c>
      <c r="E217" s="93" t="s">
        <v>492</v>
      </c>
      <c r="F217" s="93" t="s">
        <v>453</v>
      </c>
      <c r="G217" s="93" t="s">
        <v>673</v>
      </c>
      <c r="H217" s="93" t="s">
        <v>455</v>
      </c>
      <c r="I217" s="203">
        <f>I218+I228+I237</f>
        <v>18327700</v>
      </c>
      <c r="J217" s="83">
        <f>J218+J229+J237</f>
        <v>2490700</v>
      </c>
      <c r="K217" s="83">
        <f>K218+K229+K237</f>
        <v>10722000</v>
      </c>
      <c r="L217" s="87"/>
    </row>
    <row r="218" spans="1:12" ht="49.5" customHeight="1">
      <c r="A218" s="90"/>
      <c r="B218" s="111" t="s">
        <v>466</v>
      </c>
      <c r="C218" s="92"/>
      <c r="D218" s="93" t="s">
        <v>14</v>
      </c>
      <c r="E218" s="93" t="s">
        <v>492</v>
      </c>
      <c r="F218" s="93" t="s">
        <v>453</v>
      </c>
      <c r="G218" s="93" t="s">
        <v>670</v>
      </c>
      <c r="H218" s="93" t="s">
        <v>455</v>
      </c>
      <c r="I218" s="203">
        <f>I219</f>
        <v>8916900</v>
      </c>
      <c r="J218" s="83">
        <f>J219</f>
        <v>2058900</v>
      </c>
      <c r="K218" s="83">
        <f>K219</f>
        <v>6858000</v>
      </c>
      <c r="L218" s="87"/>
    </row>
    <row r="219" spans="1:12" ht="25.5" customHeight="1">
      <c r="A219" s="90"/>
      <c r="B219" s="95" t="s">
        <v>487</v>
      </c>
      <c r="C219" s="95"/>
      <c r="D219" s="93" t="s">
        <v>14</v>
      </c>
      <c r="E219" s="93" t="s">
        <v>492</v>
      </c>
      <c r="F219" s="93" t="s">
        <v>453</v>
      </c>
      <c r="G219" s="93" t="s">
        <v>667</v>
      </c>
      <c r="H219" s="93" t="s">
        <v>455</v>
      </c>
      <c r="I219" s="203">
        <f>I220</f>
        <v>8916900</v>
      </c>
      <c r="J219" s="82">
        <f>J220</f>
        <v>2058900</v>
      </c>
      <c r="K219" s="82">
        <f>I219-J219</f>
        <v>6858000</v>
      </c>
      <c r="L219" s="87"/>
    </row>
    <row r="220" spans="1:12" ht="24">
      <c r="A220" s="90"/>
      <c r="B220" s="105" t="s">
        <v>316</v>
      </c>
      <c r="C220" s="105"/>
      <c r="D220" s="90" t="s">
        <v>14</v>
      </c>
      <c r="E220" s="90" t="s">
        <v>492</v>
      </c>
      <c r="F220" s="90" t="s">
        <v>453</v>
      </c>
      <c r="G220" s="90" t="s">
        <v>667</v>
      </c>
      <c r="H220" s="90" t="s">
        <v>486</v>
      </c>
      <c r="I220" s="205">
        <f>I221</f>
        <v>8916900</v>
      </c>
      <c r="J220" s="88">
        <f>J221</f>
        <v>2058900</v>
      </c>
      <c r="K220" s="88">
        <f>I220-J220</f>
        <v>6858000</v>
      </c>
      <c r="L220" s="87"/>
    </row>
    <row r="221" spans="1:12" ht="12.75">
      <c r="A221" s="90"/>
      <c r="B221" s="94" t="s">
        <v>318</v>
      </c>
      <c r="C221" s="94"/>
      <c r="D221" s="90" t="s">
        <v>14</v>
      </c>
      <c r="E221" s="90" t="s">
        <v>492</v>
      </c>
      <c r="F221" s="90" t="s">
        <v>453</v>
      </c>
      <c r="G221" s="90" t="s">
        <v>667</v>
      </c>
      <c r="H221" s="90" t="s">
        <v>485</v>
      </c>
      <c r="I221" s="205">
        <f>I222+I223</f>
        <v>8916900</v>
      </c>
      <c r="J221" s="89">
        <f>J222</f>
        <v>2058900</v>
      </c>
      <c r="K221" s="89">
        <f>K222</f>
        <v>6858000</v>
      </c>
      <c r="L221" s="87"/>
    </row>
    <row r="222" spans="1:12" ht="48">
      <c r="A222" s="90"/>
      <c r="B222" s="108" t="s">
        <v>320</v>
      </c>
      <c r="C222" s="105"/>
      <c r="D222" s="90" t="s">
        <v>14</v>
      </c>
      <c r="E222" s="90" t="s">
        <v>492</v>
      </c>
      <c r="F222" s="90" t="s">
        <v>453</v>
      </c>
      <c r="G222" s="90" t="s">
        <v>667</v>
      </c>
      <c r="H222" s="90" t="s">
        <v>484</v>
      </c>
      <c r="I222" s="205">
        <v>8916900</v>
      </c>
      <c r="J222" s="88">
        <v>2058900</v>
      </c>
      <c r="K222" s="88">
        <f>I222-J222</f>
        <v>6858000</v>
      </c>
      <c r="L222" s="87"/>
    </row>
    <row r="223" spans="1:12" ht="12.75">
      <c r="A223" s="90"/>
      <c r="B223" s="106" t="s">
        <v>707</v>
      </c>
      <c r="C223" s="105"/>
      <c r="D223" s="90" t="s">
        <v>14</v>
      </c>
      <c r="E223" s="90" t="s">
        <v>492</v>
      </c>
      <c r="F223" s="90" t="s">
        <v>453</v>
      </c>
      <c r="G223" s="90" t="s">
        <v>667</v>
      </c>
      <c r="H223" s="90" t="s">
        <v>705</v>
      </c>
      <c r="I223" s="205">
        <v>0</v>
      </c>
      <c r="J223" s="88">
        <v>0</v>
      </c>
      <c r="K223" s="88">
        <v>0</v>
      </c>
      <c r="L223" s="87"/>
    </row>
    <row r="224" spans="1:12" ht="24">
      <c r="A224" s="90"/>
      <c r="B224" s="107" t="s">
        <v>803</v>
      </c>
      <c r="C224" s="107"/>
      <c r="D224" s="93" t="s">
        <v>14</v>
      </c>
      <c r="E224" s="93" t="s">
        <v>492</v>
      </c>
      <c r="F224" s="93" t="s">
        <v>453</v>
      </c>
      <c r="G224" s="93" t="s">
        <v>804</v>
      </c>
      <c r="H224" s="93" t="s">
        <v>455</v>
      </c>
      <c r="I224" s="203">
        <f aca="true" t="shared" si="49" ref="I224:K226">I225</f>
        <v>0</v>
      </c>
      <c r="J224" s="83">
        <f t="shared" si="49"/>
        <v>0</v>
      </c>
      <c r="K224" s="83">
        <f t="shared" si="49"/>
        <v>0</v>
      </c>
      <c r="L224" s="87"/>
    </row>
    <row r="225" spans="1:12" ht="24">
      <c r="A225" s="90"/>
      <c r="B225" s="101" t="s">
        <v>89</v>
      </c>
      <c r="C225" s="105"/>
      <c r="D225" s="90" t="s">
        <v>14</v>
      </c>
      <c r="E225" s="90" t="s">
        <v>492</v>
      </c>
      <c r="F225" s="90" t="s">
        <v>453</v>
      </c>
      <c r="G225" s="90" t="s">
        <v>804</v>
      </c>
      <c r="H225" s="90" t="s">
        <v>64</v>
      </c>
      <c r="I225" s="205">
        <f t="shared" si="49"/>
        <v>0</v>
      </c>
      <c r="J225" s="89">
        <f t="shared" si="49"/>
        <v>0</v>
      </c>
      <c r="K225" s="89">
        <f t="shared" si="49"/>
        <v>0</v>
      </c>
      <c r="L225" s="87"/>
    </row>
    <row r="226" spans="1:12" ht="24">
      <c r="A226" s="90"/>
      <c r="B226" s="101" t="s">
        <v>464</v>
      </c>
      <c r="C226" s="105"/>
      <c r="D226" s="90" t="s">
        <v>14</v>
      </c>
      <c r="E226" s="90" t="s">
        <v>492</v>
      </c>
      <c r="F226" s="90" t="s">
        <v>453</v>
      </c>
      <c r="G226" s="90" t="s">
        <v>804</v>
      </c>
      <c r="H226" s="90" t="s">
        <v>463</v>
      </c>
      <c r="I226" s="205">
        <f t="shared" si="49"/>
        <v>0</v>
      </c>
      <c r="J226" s="89">
        <f t="shared" si="49"/>
        <v>0</v>
      </c>
      <c r="K226" s="89">
        <f t="shared" si="49"/>
        <v>0</v>
      </c>
      <c r="L226" s="87"/>
    </row>
    <row r="227" spans="1:12" ht="24">
      <c r="A227" s="90"/>
      <c r="B227" s="92" t="s">
        <v>494</v>
      </c>
      <c r="C227" s="105"/>
      <c r="D227" s="90" t="s">
        <v>14</v>
      </c>
      <c r="E227" s="90" t="s">
        <v>492</v>
      </c>
      <c r="F227" s="90" t="s">
        <v>453</v>
      </c>
      <c r="G227" s="90" t="s">
        <v>804</v>
      </c>
      <c r="H227" s="90" t="s">
        <v>460</v>
      </c>
      <c r="I227" s="205">
        <v>0</v>
      </c>
      <c r="J227" s="171">
        <v>0</v>
      </c>
      <c r="K227" s="171">
        <v>0</v>
      </c>
      <c r="L227" s="87"/>
    </row>
    <row r="228" spans="1:12" ht="41.25" customHeight="1">
      <c r="A228" s="90"/>
      <c r="B228" s="96" t="s">
        <v>526</v>
      </c>
      <c r="C228" s="107"/>
      <c r="D228" s="93" t="s">
        <v>14</v>
      </c>
      <c r="E228" s="93" t="s">
        <v>492</v>
      </c>
      <c r="F228" s="93" t="s">
        <v>453</v>
      </c>
      <c r="G228" s="93" t="s">
        <v>795</v>
      </c>
      <c r="H228" s="93"/>
      <c r="I228" s="203">
        <f>I229+I233</f>
        <v>7013000</v>
      </c>
      <c r="J228" s="83">
        <f>J229+J233</f>
        <v>0</v>
      </c>
      <c r="K228" s="83">
        <f>K229+K233</f>
        <v>1898000</v>
      </c>
      <c r="L228" s="87"/>
    </row>
    <row r="229" spans="1:12" ht="24">
      <c r="A229" s="90"/>
      <c r="B229" s="111" t="s">
        <v>706</v>
      </c>
      <c r="C229" s="105"/>
      <c r="D229" s="93" t="s">
        <v>14</v>
      </c>
      <c r="E229" s="93" t="s">
        <v>492</v>
      </c>
      <c r="F229" s="93" t="s">
        <v>453</v>
      </c>
      <c r="G229" s="93" t="s">
        <v>704</v>
      </c>
      <c r="H229" s="93" t="s">
        <v>455</v>
      </c>
      <c r="I229" s="203">
        <f aca="true" t="shared" si="50" ref="I229:K231">I230</f>
        <v>1898000</v>
      </c>
      <c r="J229" s="83">
        <f t="shared" si="50"/>
        <v>0</v>
      </c>
      <c r="K229" s="83">
        <f t="shared" si="50"/>
        <v>1898000</v>
      </c>
      <c r="L229" s="87"/>
    </row>
    <row r="230" spans="1:12" ht="24">
      <c r="A230" s="90"/>
      <c r="B230" s="105" t="s">
        <v>316</v>
      </c>
      <c r="C230" s="105"/>
      <c r="D230" s="90" t="s">
        <v>14</v>
      </c>
      <c r="E230" s="90" t="s">
        <v>492</v>
      </c>
      <c r="F230" s="90" t="s">
        <v>453</v>
      </c>
      <c r="G230" s="90" t="s">
        <v>704</v>
      </c>
      <c r="H230" s="90" t="s">
        <v>486</v>
      </c>
      <c r="I230" s="205">
        <f t="shared" si="50"/>
        <v>1898000</v>
      </c>
      <c r="J230" s="89">
        <f t="shared" si="50"/>
        <v>0</v>
      </c>
      <c r="K230" s="89">
        <f t="shared" si="50"/>
        <v>1898000</v>
      </c>
      <c r="L230" s="87"/>
    </row>
    <row r="231" spans="1:12" ht="12.75">
      <c r="A231" s="90"/>
      <c r="B231" s="94" t="s">
        <v>318</v>
      </c>
      <c r="C231" s="105"/>
      <c r="D231" s="90" t="s">
        <v>14</v>
      </c>
      <c r="E231" s="90" t="s">
        <v>492</v>
      </c>
      <c r="F231" s="90" t="s">
        <v>453</v>
      </c>
      <c r="G231" s="90" t="s">
        <v>704</v>
      </c>
      <c r="H231" s="90" t="s">
        <v>485</v>
      </c>
      <c r="I231" s="205">
        <f t="shared" si="50"/>
        <v>1898000</v>
      </c>
      <c r="J231" s="89">
        <f t="shared" si="50"/>
        <v>0</v>
      </c>
      <c r="K231" s="89">
        <f t="shared" si="50"/>
        <v>1898000</v>
      </c>
      <c r="L231" s="87"/>
    </row>
    <row r="232" spans="1:12" ht="12.75">
      <c r="A232" s="90"/>
      <c r="B232" s="106" t="s">
        <v>707</v>
      </c>
      <c r="C232" s="105"/>
      <c r="D232" s="90" t="s">
        <v>14</v>
      </c>
      <c r="E232" s="90" t="s">
        <v>492</v>
      </c>
      <c r="F232" s="90" t="s">
        <v>453</v>
      </c>
      <c r="G232" s="90" t="s">
        <v>704</v>
      </c>
      <c r="H232" s="90" t="s">
        <v>705</v>
      </c>
      <c r="I232" s="205">
        <v>1898000</v>
      </c>
      <c r="J232" s="88">
        <v>0</v>
      </c>
      <c r="K232" s="88">
        <f>I232-J232</f>
        <v>1898000</v>
      </c>
      <c r="L232" s="87"/>
    </row>
    <row r="233" spans="1:12" ht="12.75">
      <c r="A233" s="90"/>
      <c r="B233" s="111" t="s">
        <v>797</v>
      </c>
      <c r="C233" s="107"/>
      <c r="D233" s="93" t="s">
        <v>14</v>
      </c>
      <c r="E233" s="93" t="s">
        <v>492</v>
      </c>
      <c r="F233" s="93" t="s">
        <v>453</v>
      </c>
      <c r="G233" s="93" t="s">
        <v>796</v>
      </c>
      <c r="H233" s="93" t="s">
        <v>455</v>
      </c>
      <c r="I233" s="203">
        <f aca="true" t="shared" si="51" ref="I233:K235">I234</f>
        <v>5115000</v>
      </c>
      <c r="J233" s="82">
        <f t="shared" si="51"/>
        <v>0</v>
      </c>
      <c r="K233" s="82">
        <f t="shared" si="51"/>
        <v>0</v>
      </c>
      <c r="L233" s="87"/>
    </row>
    <row r="234" spans="1:12" ht="24">
      <c r="A234" s="90"/>
      <c r="B234" s="92" t="s">
        <v>89</v>
      </c>
      <c r="C234" s="105"/>
      <c r="D234" s="90" t="s">
        <v>14</v>
      </c>
      <c r="E234" s="90" t="s">
        <v>492</v>
      </c>
      <c r="F234" s="90" t="s">
        <v>453</v>
      </c>
      <c r="G234" s="90" t="s">
        <v>796</v>
      </c>
      <c r="H234" s="90" t="s">
        <v>64</v>
      </c>
      <c r="I234" s="205">
        <f t="shared" si="51"/>
        <v>5115000</v>
      </c>
      <c r="J234" s="88">
        <f t="shared" si="51"/>
        <v>0</v>
      </c>
      <c r="K234" s="88">
        <f t="shared" si="51"/>
        <v>0</v>
      </c>
      <c r="L234" s="87"/>
    </row>
    <row r="235" spans="1:12" ht="24">
      <c r="A235" s="90"/>
      <c r="B235" s="92" t="s">
        <v>464</v>
      </c>
      <c r="C235" s="105"/>
      <c r="D235" s="90" t="s">
        <v>14</v>
      </c>
      <c r="E235" s="90" t="s">
        <v>492</v>
      </c>
      <c r="F235" s="90" t="s">
        <v>453</v>
      </c>
      <c r="G235" s="90" t="s">
        <v>796</v>
      </c>
      <c r="H235" s="90" t="s">
        <v>463</v>
      </c>
      <c r="I235" s="205">
        <f t="shared" si="51"/>
        <v>5115000</v>
      </c>
      <c r="J235" s="88">
        <f t="shared" si="51"/>
        <v>0</v>
      </c>
      <c r="K235" s="88">
        <f t="shared" si="51"/>
        <v>0</v>
      </c>
      <c r="L235" s="87"/>
    </row>
    <row r="236" spans="1:12" ht="30.75" customHeight="1">
      <c r="A236" s="90"/>
      <c r="B236" s="106" t="s">
        <v>251</v>
      </c>
      <c r="C236" s="105"/>
      <c r="D236" s="90" t="s">
        <v>14</v>
      </c>
      <c r="E236" s="90" t="s">
        <v>492</v>
      </c>
      <c r="F236" s="90" t="s">
        <v>453</v>
      </c>
      <c r="G236" s="90" t="s">
        <v>796</v>
      </c>
      <c r="H236" s="90" t="s">
        <v>493</v>
      </c>
      <c r="I236" s="205">
        <v>5115000</v>
      </c>
      <c r="J236" s="88">
        <v>0</v>
      </c>
      <c r="K236" s="88">
        <v>0</v>
      </c>
      <c r="L236" s="87"/>
    </row>
    <row r="237" spans="1:12" ht="56.25" customHeight="1">
      <c r="A237" s="90"/>
      <c r="B237" s="111" t="s">
        <v>691</v>
      </c>
      <c r="C237" s="105"/>
      <c r="D237" s="93" t="s">
        <v>14</v>
      </c>
      <c r="E237" s="93" t="s">
        <v>492</v>
      </c>
      <c r="F237" s="93" t="s">
        <v>453</v>
      </c>
      <c r="G237" s="93" t="s">
        <v>694</v>
      </c>
      <c r="H237" s="93" t="s">
        <v>455</v>
      </c>
      <c r="I237" s="203">
        <f>I238+I242</f>
        <v>2397800</v>
      </c>
      <c r="J237" s="83">
        <f>J238+J242</f>
        <v>431800</v>
      </c>
      <c r="K237" s="83">
        <f>K238+K242</f>
        <v>1966000</v>
      </c>
      <c r="L237" s="87"/>
    </row>
    <row r="238" spans="1:12" ht="48">
      <c r="A238" s="90"/>
      <c r="B238" s="96" t="s">
        <v>710</v>
      </c>
      <c r="C238" s="105"/>
      <c r="D238" s="93" t="s">
        <v>14</v>
      </c>
      <c r="E238" s="93" t="s">
        <v>492</v>
      </c>
      <c r="F238" s="93" t="s">
        <v>453</v>
      </c>
      <c r="G238" s="93" t="s">
        <v>709</v>
      </c>
      <c r="H238" s="93" t="s">
        <v>455</v>
      </c>
      <c r="I238" s="203">
        <f aca="true" t="shared" si="52" ref="I238:K240">I239</f>
        <v>2012800</v>
      </c>
      <c r="J238" s="83">
        <f t="shared" si="52"/>
        <v>431800</v>
      </c>
      <c r="K238" s="83">
        <f t="shared" si="52"/>
        <v>1581000</v>
      </c>
      <c r="L238" s="87"/>
    </row>
    <row r="239" spans="1:12" ht="24">
      <c r="A239" s="90"/>
      <c r="B239" s="105" t="s">
        <v>316</v>
      </c>
      <c r="C239" s="105"/>
      <c r="D239" s="90" t="s">
        <v>14</v>
      </c>
      <c r="E239" s="90" t="s">
        <v>492</v>
      </c>
      <c r="F239" s="90" t="s">
        <v>453</v>
      </c>
      <c r="G239" s="90" t="s">
        <v>709</v>
      </c>
      <c r="H239" s="90" t="s">
        <v>486</v>
      </c>
      <c r="I239" s="205">
        <f t="shared" si="52"/>
        <v>2012800</v>
      </c>
      <c r="J239" s="89">
        <f t="shared" si="52"/>
        <v>431800</v>
      </c>
      <c r="K239" s="89">
        <f t="shared" si="52"/>
        <v>1581000</v>
      </c>
      <c r="L239" s="87"/>
    </row>
    <row r="240" spans="1:12" ht="12.75">
      <c r="A240" s="90"/>
      <c r="B240" s="94" t="s">
        <v>318</v>
      </c>
      <c r="C240" s="105"/>
      <c r="D240" s="90" t="s">
        <v>14</v>
      </c>
      <c r="E240" s="90" t="s">
        <v>492</v>
      </c>
      <c r="F240" s="90" t="s">
        <v>453</v>
      </c>
      <c r="G240" s="90" t="s">
        <v>709</v>
      </c>
      <c r="H240" s="90" t="s">
        <v>485</v>
      </c>
      <c r="I240" s="205">
        <f t="shared" si="52"/>
        <v>2012800</v>
      </c>
      <c r="J240" s="89">
        <f t="shared" si="52"/>
        <v>431800</v>
      </c>
      <c r="K240" s="89">
        <f t="shared" si="52"/>
        <v>1581000</v>
      </c>
      <c r="L240" s="87"/>
    </row>
    <row r="241" spans="1:12" ht="48">
      <c r="A241" s="90"/>
      <c r="B241" s="108" t="s">
        <v>320</v>
      </c>
      <c r="C241" s="105"/>
      <c r="D241" s="90" t="s">
        <v>14</v>
      </c>
      <c r="E241" s="90" t="s">
        <v>492</v>
      </c>
      <c r="F241" s="90" t="s">
        <v>453</v>
      </c>
      <c r="G241" s="90" t="s">
        <v>709</v>
      </c>
      <c r="H241" s="90" t="s">
        <v>705</v>
      </c>
      <c r="I241" s="205">
        <v>2012800</v>
      </c>
      <c r="J241" s="89">
        <v>431800</v>
      </c>
      <c r="K241" s="88">
        <f>I241-J241</f>
        <v>1581000</v>
      </c>
      <c r="L241" s="87"/>
    </row>
    <row r="242" spans="1:12" ht="36">
      <c r="A242" s="90"/>
      <c r="B242" s="96" t="s">
        <v>693</v>
      </c>
      <c r="C242" s="105"/>
      <c r="D242" s="93" t="s">
        <v>14</v>
      </c>
      <c r="E242" s="93" t="s">
        <v>492</v>
      </c>
      <c r="F242" s="93" t="s">
        <v>453</v>
      </c>
      <c r="G242" s="93" t="s">
        <v>692</v>
      </c>
      <c r="H242" s="93" t="s">
        <v>455</v>
      </c>
      <c r="I242" s="203">
        <f aca="true" t="shared" si="53" ref="I242:K244">I243</f>
        <v>385000</v>
      </c>
      <c r="J242" s="83">
        <f t="shared" si="53"/>
        <v>0</v>
      </c>
      <c r="K242" s="83">
        <f t="shared" si="53"/>
        <v>385000</v>
      </c>
      <c r="L242" s="87"/>
    </row>
    <row r="243" spans="1:12" ht="24">
      <c r="A243" s="90"/>
      <c r="B243" s="101" t="s">
        <v>89</v>
      </c>
      <c r="C243" s="105"/>
      <c r="D243" s="90" t="s">
        <v>14</v>
      </c>
      <c r="E243" s="90" t="s">
        <v>492</v>
      </c>
      <c r="F243" s="90" t="s">
        <v>453</v>
      </c>
      <c r="G243" s="90" t="s">
        <v>692</v>
      </c>
      <c r="H243" s="90" t="s">
        <v>64</v>
      </c>
      <c r="I243" s="205">
        <f t="shared" si="53"/>
        <v>385000</v>
      </c>
      <c r="J243" s="89">
        <f t="shared" si="53"/>
        <v>0</v>
      </c>
      <c r="K243" s="89">
        <f t="shared" si="53"/>
        <v>385000</v>
      </c>
      <c r="L243" s="87"/>
    </row>
    <row r="244" spans="1:12" ht="24">
      <c r="A244" s="90"/>
      <c r="B244" s="101" t="s">
        <v>464</v>
      </c>
      <c r="C244" s="105"/>
      <c r="D244" s="90" t="s">
        <v>14</v>
      </c>
      <c r="E244" s="90" t="s">
        <v>492</v>
      </c>
      <c r="F244" s="90" t="s">
        <v>453</v>
      </c>
      <c r="G244" s="90" t="s">
        <v>692</v>
      </c>
      <c r="H244" s="90" t="s">
        <v>463</v>
      </c>
      <c r="I244" s="205">
        <f t="shared" si="53"/>
        <v>385000</v>
      </c>
      <c r="J244" s="89">
        <f t="shared" si="53"/>
        <v>0</v>
      </c>
      <c r="K244" s="89">
        <f t="shared" si="53"/>
        <v>385000</v>
      </c>
      <c r="L244" s="87"/>
    </row>
    <row r="245" spans="1:12" ht="24">
      <c r="A245" s="90"/>
      <c r="B245" s="101" t="s">
        <v>251</v>
      </c>
      <c r="C245" s="105"/>
      <c r="D245" s="90" t="s">
        <v>14</v>
      </c>
      <c r="E245" s="90" t="s">
        <v>492</v>
      </c>
      <c r="F245" s="90" t="s">
        <v>453</v>
      </c>
      <c r="G245" s="90" t="s">
        <v>692</v>
      </c>
      <c r="H245" s="90" t="s">
        <v>493</v>
      </c>
      <c r="I245" s="205">
        <v>385000</v>
      </c>
      <c r="J245" s="89">
        <v>0</v>
      </c>
      <c r="K245" s="89">
        <f>I245-J245</f>
        <v>385000</v>
      </c>
      <c r="L245" s="87"/>
    </row>
    <row r="246" spans="1:12" ht="36">
      <c r="A246" s="90"/>
      <c r="B246" s="113" t="s">
        <v>674</v>
      </c>
      <c r="C246" s="112"/>
      <c r="D246" s="93" t="s">
        <v>14</v>
      </c>
      <c r="E246" s="93" t="s">
        <v>492</v>
      </c>
      <c r="F246" s="93" t="s">
        <v>453</v>
      </c>
      <c r="G246" s="93" t="s">
        <v>679</v>
      </c>
      <c r="H246" s="93" t="s">
        <v>455</v>
      </c>
      <c r="I246" s="203">
        <f>I247</f>
        <v>3287700</v>
      </c>
      <c r="J246" s="83">
        <f>J247</f>
        <v>701300</v>
      </c>
      <c r="K246" s="83">
        <f>K247</f>
        <v>2586400</v>
      </c>
      <c r="L246" s="87"/>
    </row>
    <row r="247" spans="1:12" ht="25.5" customHeight="1">
      <c r="A247" s="90"/>
      <c r="B247" s="113" t="s">
        <v>677</v>
      </c>
      <c r="C247" s="112"/>
      <c r="D247" s="93" t="s">
        <v>14</v>
      </c>
      <c r="E247" s="93" t="s">
        <v>492</v>
      </c>
      <c r="F247" s="93" t="s">
        <v>453</v>
      </c>
      <c r="G247" s="93" t="s">
        <v>678</v>
      </c>
      <c r="H247" s="93" t="s">
        <v>455</v>
      </c>
      <c r="I247" s="203">
        <f>I248+I254+I258</f>
        <v>3287700</v>
      </c>
      <c r="J247" s="83">
        <f>J248+J254+J258</f>
        <v>701300</v>
      </c>
      <c r="K247" s="83">
        <f>K248+K254+K258</f>
        <v>2586400</v>
      </c>
      <c r="L247" s="87"/>
    </row>
    <row r="248" spans="1:12" ht="25.5" customHeight="1">
      <c r="A248" s="90"/>
      <c r="B248" s="95" t="s">
        <v>466</v>
      </c>
      <c r="C248" s="95"/>
      <c r="D248" s="93" t="s">
        <v>14</v>
      </c>
      <c r="E248" s="93" t="s">
        <v>492</v>
      </c>
      <c r="F248" s="93" t="s">
        <v>453</v>
      </c>
      <c r="G248" s="93" t="s">
        <v>676</v>
      </c>
      <c r="H248" s="93" t="s">
        <v>455</v>
      </c>
      <c r="I248" s="203">
        <f aca="true" t="shared" si="54" ref="I248:K249">I249</f>
        <v>1591200</v>
      </c>
      <c r="J248" s="83">
        <f t="shared" si="54"/>
        <v>424000</v>
      </c>
      <c r="K248" s="83">
        <f t="shared" si="54"/>
        <v>1167200</v>
      </c>
      <c r="L248" s="87"/>
    </row>
    <row r="249" spans="1:12" ht="24">
      <c r="A249" s="90"/>
      <c r="B249" s="95" t="s">
        <v>487</v>
      </c>
      <c r="C249" s="95"/>
      <c r="D249" s="93" t="s">
        <v>14</v>
      </c>
      <c r="E249" s="93" t="s">
        <v>492</v>
      </c>
      <c r="F249" s="93" t="s">
        <v>453</v>
      </c>
      <c r="G249" s="93" t="s">
        <v>675</v>
      </c>
      <c r="H249" s="93" t="s">
        <v>455</v>
      </c>
      <c r="I249" s="203">
        <f t="shared" si="54"/>
        <v>1591200</v>
      </c>
      <c r="J249" s="82">
        <f t="shared" si="54"/>
        <v>424000</v>
      </c>
      <c r="K249" s="82">
        <f>I249-J249</f>
        <v>1167200</v>
      </c>
      <c r="L249" s="87"/>
    </row>
    <row r="250" spans="1:12" ht="24.75" customHeight="1">
      <c r="A250" s="90"/>
      <c r="B250" s="105" t="s">
        <v>316</v>
      </c>
      <c r="C250" s="105"/>
      <c r="D250" s="90" t="s">
        <v>14</v>
      </c>
      <c r="E250" s="90" t="s">
        <v>492</v>
      </c>
      <c r="F250" s="90" t="s">
        <v>453</v>
      </c>
      <c r="G250" s="90" t="s">
        <v>675</v>
      </c>
      <c r="H250" s="90" t="s">
        <v>486</v>
      </c>
      <c r="I250" s="205">
        <f>I251</f>
        <v>1591200</v>
      </c>
      <c r="J250" s="88">
        <f>J251</f>
        <v>424000</v>
      </c>
      <c r="K250" s="88">
        <f>I250-J250</f>
        <v>1167200</v>
      </c>
      <c r="L250" s="87"/>
    </row>
    <row r="251" spans="1:12" ht="12.75">
      <c r="A251" s="90"/>
      <c r="B251" s="94" t="s">
        <v>318</v>
      </c>
      <c r="C251" s="94"/>
      <c r="D251" s="90" t="s">
        <v>14</v>
      </c>
      <c r="E251" s="90" t="s">
        <v>492</v>
      </c>
      <c r="F251" s="90" t="s">
        <v>453</v>
      </c>
      <c r="G251" s="90" t="s">
        <v>675</v>
      </c>
      <c r="H251" s="90" t="s">
        <v>485</v>
      </c>
      <c r="I251" s="205">
        <f>I252+I253</f>
        <v>1591200</v>
      </c>
      <c r="J251" s="89">
        <f>J252+J253</f>
        <v>424000</v>
      </c>
      <c r="K251" s="89">
        <f>K252+K253</f>
        <v>1167200</v>
      </c>
      <c r="L251" s="87"/>
    </row>
    <row r="252" spans="1:12" ht="48">
      <c r="A252" s="90"/>
      <c r="B252" s="108" t="s">
        <v>320</v>
      </c>
      <c r="C252" s="105"/>
      <c r="D252" s="90" t="s">
        <v>14</v>
      </c>
      <c r="E252" s="90" t="s">
        <v>492</v>
      </c>
      <c r="F252" s="90" t="s">
        <v>453</v>
      </c>
      <c r="G252" s="90" t="s">
        <v>675</v>
      </c>
      <c r="H252" s="90" t="s">
        <v>484</v>
      </c>
      <c r="I252" s="205">
        <v>1591200</v>
      </c>
      <c r="J252" s="88">
        <v>424000</v>
      </c>
      <c r="K252" s="88">
        <f>I252-J252</f>
        <v>1167200</v>
      </c>
      <c r="L252" s="87"/>
    </row>
    <row r="253" spans="1:12" ht="12.75">
      <c r="A253" s="90"/>
      <c r="B253" s="106" t="s">
        <v>707</v>
      </c>
      <c r="C253" s="105"/>
      <c r="D253" s="90" t="s">
        <v>14</v>
      </c>
      <c r="E253" s="90" t="s">
        <v>492</v>
      </c>
      <c r="F253" s="90" t="s">
        <v>453</v>
      </c>
      <c r="G253" s="90" t="s">
        <v>675</v>
      </c>
      <c r="H253" s="90" t="s">
        <v>705</v>
      </c>
      <c r="I253" s="205">
        <v>0</v>
      </c>
      <c r="J253" s="88">
        <v>0</v>
      </c>
      <c r="K253" s="88">
        <f>I253-J253</f>
        <v>0</v>
      </c>
      <c r="L253" s="87"/>
    </row>
    <row r="254" spans="1:12" ht="24">
      <c r="A254" s="90"/>
      <c r="B254" s="111" t="s">
        <v>706</v>
      </c>
      <c r="C254" s="105"/>
      <c r="D254" s="93" t="s">
        <v>14</v>
      </c>
      <c r="E254" s="93" t="s">
        <v>492</v>
      </c>
      <c r="F254" s="93" t="s">
        <v>453</v>
      </c>
      <c r="G254" s="93" t="s">
        <v>708</v>
      </c>
      <c r="H254" s="93" t="s">
        <v>455</v>
      </c>
      <c r="I254" s="203">
        <f aca="true" t="shared" si="55" ref="I254:K256">I255</f>
        <v>701800</v>
      </c>
      <c r="J254" s="83">
        <f t="shared" si="55"/>
        <v>0</v>
      </c>
      <c r="K254" s="83">
        <f t="shared" si="55"/>
        <v>701800</v>
      </c>
      <c r="L254" s="87"/>
    </row>
    <row r="255" spans="1:12" ht="24">
      <c r="A255" s="90"/>
      <c r="B255" s="105" t="s">
        <v>316</v>
      </c>
      <c r="C255" s="105"/>
      <c r="D255" s="90" t="s">
        <v>14</v>
      </c>
      <c r="E255" s="90" t="s">
        <v>492</v>
      </c>
      <c r="F255" s="90" t="s">
        <v>453</v>
      </c>
      <c r="G255" s="90" t="s">
        <v>708</v>
      </c>
      <c r="H255" s="90" t="s">
        <v>486</v>
      </c>
      <c r="I255" s="205">
        <f t="shared" si="55"/>
        <v>701800</v>
      </c>
      <c r="J255" s="89">
        <f t="shared" si="55"/>
        <v>0</v>
      </c>
      <c r="K255" s="89">
        <f t="shared" si="55"/>
        <v>701800</v>
      </c>
      <c r="L255" s="87"/>
    </row>
    <row r="256" spans="1:12" ht="12.75">
      <c r="A256" s="90"/>
      <c r="B256" s="94" t="s">
        <v>318</v>
      </c>
      <c r="C256" s="105"/>
      <c r="D256" s="90" t="s">
        <v>14</v>
      </c>
      <c r="E256" s="90" t="s">
        <v>492</v>
      </c>
      <c r="F256" s="90" t="s">
        <v>453</v>
      </c>
      <c r="G256" s="90" t="s">
        <v>708</v>
      </c>
      <c r="H256" s="90" t="s">
        <v>485</v>
      </c>
      <c r="I256" s="205">
        <f t="shared" si="55"/>
        <v>701800</v>
      </c>
      <c r="J256" s="89">
        <f t="shared" si="55"/>
        <v>0</v>
      </c>
      <c r="K256" s="89">
        <f t="shared" si="55"/>
        <v>701800</v>
      </c>
      <c r="L256" s="87"/>
    </row>
    <row r="257" spans="1:12" ht="12.75">
      <c r="A257" s="90"/>
      <c r="B257" s="106" t="s">
        <v>707</v>
      </c>
      <c r="C257" s="105"/>
      <c r="D257" s="90" t="s">
        <v>14</v>
      </c>
      <c r="E257" s="90" t="s">
        <v>492</v>
      </c>
      <c r="F257" s="90" t="s">
        <v>453</v>
      </c>
      <c r="G257" s="90" t="s">
        <v>708</v>
      </c>
      <c r="H257" s="90" t="s">
        <v>705</v>
      </c>
      <c r="I257" s="205">
        <v>701800</v>
      </c>
      <c r="J257" s="89">
        <v>0</v>
      </c>
      <c r="K257" s="88">
        <f>I257-J257</f>
        <v>701800</v>
      </c>
      <c r="L257" s="87"/>
    </row>
    <row r="258" spans="1:12" ht="48">
      <c r="A258" s="90"/>
      <c r="B258" s="107" t="s">
        <v>691</v>
      </c>
      <c r="C258" s="105"/>
      <c r="D258" s="93" t="s">
        <v>14</v>
      </c>
      <c r="E258" s="93" t="s">
        <v>492</v>
      </c>
      <c r="F258" s="93" t="s">
        <v>453</v>
      </c>
      <c r="G258" s="93" t="s">
        <v>715</v>
      </c>
      <c r="H258" s="93" t="s">
        <v>455</v>
      </c>
      <c r="I258" s="203">
        <f aca="true" t="shared" si="56" ref="I258:K261">I259</f>
        <v>994700</v>
      </c>
      <c r="J258" s="83">
        <f t="shared" si="56"/>
        <v>277300</v>
      </c>
      <c r="K258" s="83">
        <f t="shared" si="56"/>
        <v>717400</v>
      </c>
      <c r="L258" s="87"/>
    </row>
    <row r="259" spans="1:12" ht="48">
      <c r="A259" s="90"/>
      <c r="B259" s="107" t="s">
        <v>710</v>
      </c>
      <c r="C259" s="107"/>
      <c r="D259" s="93" t="s">
        <v>14</v>
      </c>
      <c r="E259" s="93" t="s">
        <v>492</v>
      </c>
      <c r="F259" s="93" t="s">
        <v>453</v>
      </c>
      <c r="G259" s="93" t="s">
        <v>714</v>
      </c>
      <c r="H259" s="93" t="s">
        <v>455</v>
      </c>
      <c r="I259" s="203">
        <f t="shared" si="56"/>
        <v>994700</v>
      </c>
      <c r="J259" s="83">
        <f t="shared" si="56"/>
        <v>277300</v>
      </c>
      <c r="K259" s="83">
        <f t="shared" si="56"/>
        <v>717400</v>
      </c>
      <c r="L259" s="87"/>
    </row>
    <row r="260" spans="1:12" ht="24">
      <c r="A260" s="90"/>
      <c r="B260" s="105" t="s">
        <v>316</v>
      </c>
      <c r="C260" s="105"/>
      <c r="D260" s="90" t="s">
        <v>14</v>
      </c>
      <c r="E260" s="90" t="s">
        <v>492</v>
      </c>
      <c r="F260" s="90" t="s">
        <v>453</v>
      </c>
      <c r="G260" s="90" t="s">
        <v>714</v>
      </c>
      <c r="H260" s="90" t="s">
        <v>486</v>
      </c>
      <c r="I260" s="205">
        <f t="shared" si="56"/>
        <v>994700</v>
      </c>
      <c r="J260" s="89">
        <f t="shared" si="56"/>
        <v>277300</v>
      </c>
      <c r="K260" s="89">
        <f t="shared" si="56"/>
        <v>717400</v>
      </c>
      <c r="L260" s="87"/>
    </row>
    <row r="261" spans="1:12" ht="12.75">
      <c r="A261" s="90"/>
      <c r="B261" s="94" t="s">
        <v>318</v>
      </c>
      <c r="C261" s="105"/>
      <c r="D261" s="90" t="s">
        <v>14</v>
      </c>
      <c r="E261" s="90" t="s">
        <v>492</v>
      </c>
      <c r="F261" s="90" t="s">
        <v>453</v>
      </c>
      <c r="G261" s="90" t="s">
        <v>714</v>
      </c>
      <c r="H261" s="90" t="s">
        <v>485</v>
      </c>
      <c r="I261" s="205">
        <f t="shared" si="56"/>
        <v>994700</v>
      </c>
      <c r="J261" s="89">
        <f t="shared" si="56"/>
        <v>277300</v>
      </c>
      <c r="K261" s="89">
        <f t="shared" si="56"/>
        <v>717400</v>
      </c>
      <c r="L261" s="87"/>
    </row>
    <row r="262" spans="1:12" ht="48">
      <c r="A262" s="90"/>
      <c r="B262" s="108" t="s">
        <v>320</v>
      </c>
      <c r="C262" s="105"/>
      <c r="D262" s="90" t="s">
        <v>14</v>
      </c>
      <c r="E262" s="90" t="s">
        <v>492</v>
      </c>
      <c r="F262" s="90" t="s">
        <v>453</v>
      </c>
      <c r="G262" s="90" t="s">
        <v>714</v>
      </c>
      <c r="H262" s="90" t="s">
        <v>705</v>
      </c>
      <c r="I262" s="205">
        <v>994700</v>
      </c>
      <c r="J262" s="89">
        <v>277300</v>
      </c>
      <c r="K262" s="88">
        <f>I262-J262</f>
        <v>717400</v>
      </c>
      <c r="L262" s="87"/>
    </row>
    <row r="263" spans="1:12" ht="12.75">
      <c r="A263" s="90"/>
      <c r="B263" s="96" t="s">
        <v>491</v>
      </c>
      <c r="C263" s="96"/>
      <c r="D263" s="93" t="s">
        <v>14</v>
      </c>
      <c r="E263" s="93" t="s">
        <v>490</v>
      </c>
      <c r="F263" s="93" t="s">
        <v>474</v>
      </c>
      <c r="G263" s="103" t="s">
        <v>613</v>
      </c>
      <c r="H263" s="93" t="s">
        <v>455</v>
      </c>
      <c r="I263" s="203">
        <f aca="true" t="shared" si="57" ref="I263:K264">I264</f>
        <v>232900</v>
      </c>
      <c r="J263" s="83">
        <f t="shared" si="57"/>
        <v>0</v>
      </c>
      <c r="K263" s="83">
        <f t="shared" si="57"/>
        <v>232900</v>
      </c>
      <c r="L263" s="87"/>
    </row>
    <row r="264" spans="1:12" ht="12.75">
      <c r="A264" s="90"/>
      <c r="B264" s="96" t="s">
        <v>378</v>
      </c>
      <c r="C264" s="96"/>
      <c r="D264" s="93" t="s">
        <v>14</v>
      </c>
      <c r="E264" s="93" t="s">
        <v>490</v>
      </c>
      <c r="F264" s="93" t="s">
        <v>453</v>
      </c>
      <c r="G264" s="103" t="s">
        <v>613</v>
      </c>
      <c r="H264" s="93" t="s">
        <v>455</v>
      </c>
      <c r="I264" s="203">
        <f t="shared" si="57"/>
        <v>232900</v>
      </c>
      <c r="J264" s="83">
        <f t="shared" si="57"/>
        <v>0</v>
      </c>
      <c r="K264" s="83">
        <f t="shared" si="57"/>
        <v>232900</v>
      </c>
      <c r="L264" s="87"/>
    </row>
    <row r="265" spans="1:12" ht="24">
      <c r="A265" s="90"/>
      <c r="B265" s="95" t="s">
        <v>459</v>
      </c>
      <c r="C265" s="95"/>
      <c r="D265" s="93" t="s">
        <v>14</v>
      </c>
      <c r="E265" s="93" t="s">
        <v>490</v>
      </c>
      <c r="F265" s="93" t="s">
        <v>453</v>
      </c>
      <c r="G265" s="93" t="s">
        <v>612</v>
      </c>
      <c r="H265" s="93" t="s">
        <v>455</v>
      </c>
      <c r="I265" s="203">
        <f aca="true" t="shared" si="58" ref="I265:J269">I266</f>
        <v>232900</v>
      </c>
      <c r="J265" s="82">
        <f t="shared" si="58"/>
        <v>0</v>
      </c>
      <c r="K265" s="82">
        <f aca="true" t="shared" si="59" ref="K265:K271">I265-J265</f>
        <v>232900</v>
      </c>
      <c r="L265" s="87"/>
    </row>
    <row r="266" spans="1:12" ht="27" customHeight="1">
      <c r="A266" s="90"/>
      <c r="B266" s="95" t="s">
        <v>458</v>
      </c>
      <c r="C266" s="95"/>
      <c r="D266" s="93" t="s">
        <v>14</v>
      </c>
      <c r="E266" s="93" t="s">
        <v>490</v>
      </c>
      <c r="F266" s="93" t="s">
        <v>453</v>
      </c>
      <c r="G266" s="93" t="s">
        <v>611</v>
      </c>
      <c r="H266" s="93" t="s">
        <v>455</v>
      </c>
      <c r="I266" s="203">
        <f t="shared" si="58"/>
        <v>232900</v>
      </c>
      <c r="J266" s="82">
        <f t="shared" si="58"/>
        <v>0</v>
      </c>
      <c r="K266" s="82">
        <f t="shared" si="59"/>
        <v>232900</v>
      </c>
      <c r="L266" s="87"/>
    </row>
    <row r="267" spans="1:12" s="80" customFormat="1" ht="24">
      <c r="A267" s="93"/>
      <c r="B267" s="96" t="s">
        <v>524</v>
      </c>
      <c r="C267" s="96"/>
      <c r="D267" s="93" t="s">
        <v>14</v>
      </c>
      <c r="E267" s="93" t="s">
        <v>490</v>
      </c>
      <c r="F267" s="93" t="s">
        <v>453</v>
      </c>
      <c r="G267" s="93" t="s">
        <v>620</v>
      </c>
      <c r="H267" s="93" t="s">
        <v>455</v>
      </c>
      <c r="I267" s="203">
        <f t="shared" si="58"/>
        <v>232900</v>
      </c>
      <c r="J267" s="82">
        <f t="shared" si="58"/>
        <v>0</v>
      </c>
      <c r="K267" s="82">
        <f t="shared" si="59"/>
        <v>232900</v>
      </c>
      <c r="L267" s="87"/>
    </row>
    <row r="268" spans="1:12" s="80" customFormat="1" ht="42.75" customHeight="1">
      <c r="A268" s="93"/>
      <c r="B268" s="95" t="s">
        <v>834</v>
      </c>
      <c r="C268" s="95"/>
      <c r="D268" s="93" t="s">
        <v>14</v>
      </c>
      <c r="E268" s="93" t="s">
        <v>490</v>
      </c>
      <c r="F268" s="93" t="s">
        <v>453</v>
      </c>
      <c r="G268" s="93" t="s">
        <v>680</v>
      </c>
      <c r="H268" s="93" t="s">
        <v>455</v>
      </c>
      <c r="I268" s="203">
        <f t="shared" si="58"/>
        <v>232900</v>
      </c>
      <c r="J268" s="82">
        <f t="shared" si="58"/>
        <v>0</v>
      </c>
      <c r="K268" s="82">
        <f t="shared" si="59"/>
        <v>232900</v>
      </c>
      <c r="L268" s="87"/>
    </row>
    <row r="269" spans="1:12" s="80" customFormat="1" ht="12.75">
      <c r="A269" s="93"/>
      <c r="B269" s="92" t="s">
        <v>835</v>
      </c>
      <c r="C269" s="92"/>
      <c r="D269" s="90" t="s">
        <v>14</v>
      </c>
      <c r="E269" s="90" t="s">
        <v>490</v>
      </c>
      <c r="F269" s="90" t="s">
        <v>453</v>
      </c>
      <c r="G269" s="90" t="s">
        <v>837</v>
      </c>
      <c r="H269" s="90" t="s">
        <v>838</v>
      </c>
      <c r="I269" s="205">
        <f t="shared" si="58"/>
        <v>232900</v>
      </c>
      <c r="J269" s="88">
        <f t="shared" si="58"/>
        <v>0</v>
      </c>
      <c r="K269" s="88">
        <f t="shared" si="59"/>
        <v>232900</v>
      </c>
      <c r="L269" s="87"/>
    </row>
    <row r="270" spans="1:12" s="80" customFormat="1" ht="12.75">
      <c r="A270" s="93"/>
      <c r="B270" s="92" t="s">
        <v>836</v>
      </c>
      <c r="C270" s="92"/>
      <c r="D270" s="90" t="s">
        <v>14</v>
      </c>
      <c r="E270" s="90" t="s">
        <v>490</v>
      </c>
      <c r="F270" s="90" t="s">
        <v>453</v>
      </c>
      <c r="G270" s="90" t="s">
        <v>837</v>
      </c>
      <c r="H270" s="90" t="s">
        <v>839</v>
      </c>
      <c r="I270" s="205">
        <v>232900</v>
      </c>
      <c r="J270" s="88">
        <v>0</v>
      </c>
      <c r="K270" s="88">
        <f t="shared" si="59"/>
        <v>232900</v>
      </c>
      <c r="L270" s="87"/>
    </row>
    <row r="271" spans="1:12" ht="12.75">
      <c r="A271" s="90"/>
      <c r="B271" s="96" t="s">
        <v>489</v>
      </c>
      <c r="C271" s="96"/>
      <c r="D271" s="93" t="s">
        <v>14</v>
      </c>
      <c r="E271" s="93" t="s">
        <v>479</v>
      </c>
      <c r="F271" s="93" t="s">
        <v>474</v>
      </c>
      <c r="G271" s="103" t="s">
        <v>613</v>
      </c>
      <c r="H271" s="93" t="s">
        <v>455</v>
      </c>
      <c r="I271" s="203">
        <f aca="true" t="shared" si="60" ref="I271:K274">I272</f>
        <v>1841900</v>
      </c>
      <c r="J271" s="82">
        <f t="shared" si="60"/>
        <v>84500</v>
      </c>
      <c r="K271" s="82">
        <f t="shared" si="59"/>
        <v>1757400</v>
      </c>
      <c r="L271" s="87"/>
    </row>
    <row r="272" spans="1:12" ht="12.75">
      <c r="A272" s="90"/>
      <c r="B272" s="96" t="s">
        <v>488</v>
      </c>
      <c r="C272" s="96"/>
      <c r="D272" s="93" t="s">
        <v>14</v>
      </c>
      <c r="E272" s="93" t="s">
        <v>479</v>
      </c>
      <c r="F272" s="93" t="s">
        <v>453</v>
      </c>
      <c r="G272" s="103" t="s">
        <v>613</v>
      </c>
      <c r="H272" s="93" t="s">
        <v>455</v>
      </c>
      <c r="I272" s="203">
        <f t="shared" si="60"/>
        <v>1841900</v>
      </c>
      <c r="J272" s="83">
        <f t="shared" si="60"/>
        <v>84500</v>
      </c>
      <c r="K272" s="83">
        <f>K273</f>
        <v>1757400</v>
      </c>
      <c r="L272" s="87"/>
    </row>
    <row r="273" spans="1:12" ht="36">
      <c r="A273" s="90"/>
      <c r="B273" s="96" t="s">
        <v>807</v>
      </c>
      <c r="C273" s="96"/>
      <c r="D273" s="93" t="s">
        <v>14</v>
      </c>
      <c r="E273" s="93" t="s">
        <v>479</v>
      </c>
      <c r="F273" s="93" t="s">
        <v>453</v>
      </c>
      <c r="G273" s="131" t="s">
        <v>672</v>
      </c>
      <c r="H273" s="93" t="s">
        <v>455</v>
      </c>
      <c r="I273" s="203">
        <f>I274</f>
        <v>1841900</v>
      </c>
      <c r="J273" s="83">
        <f t="shared" si="60"/>
        <v>84500</v>
      </c>
      <c r="K273" s="83">
        <f t="shared" si="60"/>
        <v>1757400</v>
      </c>
      <c r="L273" s="87"/>
    </row>
    <row r="274" spans="1:12" ht="24">
      <c r="A274" s="90"/>
      <c r="B274" s="96" t="s">
        <v>684</v>
      </c>
      <c r="C274" s="96"/>
      <c r="D274" s="93" t="s">
        <v>14</v>
      </c>
      <c r="E274" s="93" t="s">
        <v>479</v>
      </c>
      <c r="F274" s="93" t="s">
        <v>453</v>
      </c>
      <c r="G274" s="131" t="s">
        <v>685</v>
      </c>
      <c r="H274" s="93" t="s">
        <v>455</v>
      </c>
      <c r="I274" s="203">
        <f>I275</f>
        <v>1841900</v>
      </c>
      <c r="J274" s="83">
        <f t="shared" si="60"/>
        <v>84500</v>
      </c>
      <c r="K274" s="83">
        <f t="shared" si="60"/>
        <v>1757400</v>
      </c>
      <c r="L274" s="87"/>
    </row>
    <row r="275" spans="1:12" ht="24">
      <c r="A275" s="90"/>
      <c r="B275" s="110" t="s">
        <v>686</v>
      </c>
      <c r="C275" s="109"/>
      <c r="D275" s="93" t="s">
        <v>14</v>
      </c>
      <c r="E275" s="93" t="s">
        <v>479</v>
      </c>
      <c r="F275" s="93" t="s">
        <v>453</v>
      </c>
      <c r="G275" s="131" t="s">
        <v>683</v>
      </c>
      <c r="H275" s="93" t="s">
        <v>455</v>
      </c>
      <c r="I275" s="203">
        <f>I276+I281</f>
        <v>1841900</v>
      </c>
      <c r="J275" s="83">
        <f>J276+J281</f>
        <v>84500</v>
      </c>
      <c r="K275" s="83">
        <f>K276+K281</f>
        <v>1757400</v>
      </c>
      <c r="L275" s="87"/>
    </row>
    <row r="276" spans="1:12" ht="48">
      <c r="A276" s="90"/>
      <c r="B276" s="95" t="s">
        <v>466</v>
      </c>
      <c r="C276" s="95"/>
      <c r="D276" s="93" t="s">
        <v>14</v>
      </c>
      <c r="E276" s="93" t="s">
        <v>479</v>
      </c>
      <c r="F276" s="93" t="s">
        <v>453</v>
      </c>
      <c r="G276" s="131" t="s">
        <v>682</v>
      </c>
      <c r="H276" s="93" t="s">
        <v>455</v>
      </c>
      <c r="I276" s="203">
        <f aca="true" t="shared" si="61" ref="I276:J279">I277</f>
        <v>441900</v>
      </c>
      <c r="J276" s="82">
        <f t="shared" si="61"/>
        <v>84500</v>
      </c>
      <c r="K276" s="82">
        <f>I276-J276</f>
        <v>357400</v>
      </c>
      <c r="L276" s="87"/>
    </row>
    <row r="277" spans="1:12" ht="24">
      <c r="A277" s="90"/>
      <c r="B277" s="95" t="s">
        <v>487</v>
      </c>
      <c r="C277" s="95"/>
      <c r="D277" s="93" t="s">
        <v>14</v>
      </c>
      <c r="E277" s="93" t="s">
        <v>479</v>
      </c>
      <c r="F277" s="93" t="s">
        <v>453</v>
      </c>
      <c r="G277" s="131" t="s">
        <v>681</v>
      </c>
      <c r="H277" s="93" t="s">
        <v>455</v>
      </c>
      <c r="I277" s="203">
        <f t="shared" si="61"/>
        <v>441900</v>
      </c>
      <c r="J277" s="82">
        <f t="shared" si="61"/>
        <v>84500</v>
      </c>
      <c r="K277" s="82">
        <f>I277-J277</f>
        <v>357400</v>
      </c>
      <c r="L277" s="87"/>
    </row>
    <row r="278" spans="1:12" s="80" customFormat="1" ht="25.5" customHeight="1">
      <c r="A278" s="93"/>
      <c r="B278" s="105" t="s">
        <v>316</v>
      </c>
      <c r="C278" s="105"/>
      <c r="D278" s="90" t="s">
        <v>14</v>
      </c>
      <c r="E278" s="90" t="s">
        <v>479</v>
      </c>
      <c r="F278" s="90" t="s">
        <v>453</v>
      </c>
      <c r="G278" s="104" t="s">
        <v>681</v>
      </c>
      <c r="H278" s="90" t="s">
        <v>486</v>
      </c>
      <c r="I278" s="205">
        <f t="shared" si="61"/>
        <v>441900</v>
      </c>
      <c r="J278" s="88">
        <f t="shared" si="61"/>
        <v>84500</v>
      </c>
      <c r="K278" s="88">
        <f>I278-J278</f>
        <v>357400</v>
      </c>
      <c r="L278" s="87"/>
    </row>
    <row r="279" spans="1:12" s="80" customFormat="1" ht="12.75">
      <c r="A279" s="93"/>
      <c r="B279" s="94" t="s">
        <v>318</v>
      </c>
      <c r="C279" s="94"/>
      <c r="D279" s="90" t="s">
        <v>14</v>
      </c>
      <c r="E279" s="90" t="s">
        <v>479</v>
      </c>
      <c r="F279" s="90" t="s">
        <v>453</v>
      </c>
      <c r="G279" s="104" t="s">
        <v>681</v>
      </c>
      <c r="H279" s="90" t="s">
        <v>485</v>
      </c>
      <c r="I279" s="205">
        <f t="shared" si="61"/>
        <v>441900</v>
      </c>
      <c r="J279" s="88">
        <f t="shared" si="61"/>
        <v>84500</v>
      </c>
      <c r="K279" s="88">
        <f>I279-J279</f>
        <v>357400</v>
      </c>
      <c r="L279" s="87"/>
    </row>
    <row r="280" spans="1:12" ht="48">
      <c r="A280" s="90"/>
      <c r="B280" s="108" t="s">
        <v>320</v>
      </c>
      <c r="C280" s="105"/>
      <c r="D280" s="90" t="s">
        <v>14</v>
      </c>
      <c r="E280" s="90" t="s">
        <v>479</v>
      </c>
      <c r="F280" s="90" t="s">
        <v>453</v>
      </c>
      <c r="G280" s="104" t="s">
        <v>681</v>
      </c>
      <c r="H280" s="90" t="s">
        <v>484</v>
      </c>
      <c r="I280" s="205">
        <v>441900</v>
      </c>
      <c r="J280" s="88">
        <v>84500</v>
      </c>
      <c r="K280" s="88">
        <f>I280-J280</f>
        <v>357400</v>
      </c>
      <c r="L280" s="87"/>
    </row>
    <row r="281" spans="1:12" ht="36">
      <c r="A281" s="90"/>
      <c r="B281" s="107" t="s">
        <v>483</v>
      </c>
      <c r="C281" s="107"/>
      <c r="D281" s="93" t="s">
        <v>14</v>
      </c>
      <c r="E281" s="93" t="s">
        <v>479</v>
      </c>
      <c r="F281" s="93" t="s">
        <v>453</v>
      </c>
      <c r="G281" s="131" t="s">
        <v>688</v>
      </c>
      <c r="H281" s="93" t="s">
        <v>455</v>
      </c>
      <c r="I281" s="203">
        <f aca="true" t="shared" si="62" ref="I281:K284">I282</f>
        <v>1400000</v>
      </c>
      <c r="J281" s="83">
        <f t="shared" si="62"/>
        <v>0</v>
      </c>
      <c r="K281" s="83">
        <f t="shared" si="62"/>
        <v>1400000</v>
      </c>
      <c r="L281" s="87"/>
    </row>
    <row r="282" spans="1:12" ht="12.75">
      <c r="A282" s="93"/>
      <c r="B282" s="107" t="s">
        <v>482</v>
      </c>
      <c r="C282" s="105"/>
      <c r="D282" s="93" t="s">
        <v>14</v>
      </c>
      <c r="E282" s="93" t="s">
        <v>479</v>
      </c>
      <c r="F282" s="93" t="s">
        <v>453</v>
      </c>
      <c r="G282" s="131" t="s">
        <v>687</v>
      </c>
      <c r="H282" s="93" t="s">
        <v>455</v>
      </c>
      <c r="I282" s="203">
        <f t="shared" si="62"/>
        <v>1400000</v>
      </c>
      <c r="J282" s="83">
        <f t="shared" si="62"/>
        <v>0</v>
      </c>
      <c r="K282" s="83">
        <f t="shared" si="62"/>
        <v>1400000</v>
      </c>
      <c r="L282" s="87"/>
    </row>
    <row r="283" spans="1:12" ht="36">
      <c r="A283" s="90"/>
      <c r="B283" s="92" t="s">
        <v>265</v>
      </c>
      <c r="C283" s="105"/>
      <c r="D283" s="90" t="s">
        <v>14</v>
      </c>
      <c r="E283" s="90" t="s">
        <v>479</v>
      </c>
      <c r="F283" s="90" t="s">
        <v>453</v>
      </c>
      <c r="G283" s="104" t="s">
        <v>687</v>
      </c>
      <c r="H283" s="90" t="s">
        <v>481</v>
      </c>
      <c r="I283" s="205">
        <f t="shared" si="62"/>
        <v>1400000</v>
      </c>
      <c r="J283" s="89">
        <f t="shared" si="62"/>
        <v>0</v>
      </c>
      <c r="K283" s="89">
        <f t="shared" si="62"/>
        <v>1400000</v>
      </c>
      <c r="L283" s="87"/>
    </row>
    <row r="284" spans="1:12" ht="29.25" customHeight="1">
      <c r="A284" s="90"/>
      <c r="B284" s="92" t="s">
        <v>498</v>
      </c>
      <c r="C284" s="105"/>
      <c r="D284" s="90" t="s">
        <v>14</v>
      </c>
      <c r="E284" s="90" t="s">
        <v>479</v>
      </c>
      <c r="F284" s="90" t="s">
        <v>453</v>
      </c>
      <c r="G284" s="104" t="s">
        <v>687</v>
      </c>
      <c r="H284" s="90" t="s">
        <v>480</v>
      </c>
      <c r="I284" s="205">
        <f>I285</f>
        <v>1400000</v>
      </c>
      <c r="J284" s="89">
        <f t="shared" si="62"/>
        <v>0</v>
      </c>
      <c r="K284" s="89">
        <f t="shared" si="62"/>
        <v>1400000</v>
      </c>
      <c r="L284" s="87"/>
    </row>
    <row r="285" spans="1:12" ht="36">
      <c r="A285" s="90"/>
      <c r="B285" s="92" t="s">
        <v>269</v>
      </c>
      <c r="C285" s="105"/>
      <c r="D285" s="90" t="s">
        <v>14</v>
      </c>
      <c r="E285" s="90" t="s">
        <v>479</v>
      </c>
      <c r="F285" s="90" t="s">
        <v>453</v>
      </c>
      <c r="G285" s="104" t="s">
        <v>687</v>
      </c>
      <c r="H285" s="90" t="s">
        <v>478</v>
      </c>
      <c r="I285" s="205">
        <v>1400000</v>
      </c>
      <c r="J285" s="89">
        <v>0</v>
      </c>
      <c r="K285" s="88">
        <f>I285-J285</f>
        <v>1400000</v>
      </c>
      <c r="L285" s="87"/>
    </row>
    <row r="286" spans="1:12" ht="24">
      <c r="A286" s="90"/>
      <c r="B286" s="96" t="s">
        <v>725</v>
      </c>
      <c r="C286" s="105"/>
      <c r="D286" s="93" t="s">
        <v>14</v>
      </c>
      <c r="E286" s="93" t="s">
        <v>521</v>
      </c>
      <c r="F286" s="93" t="s">
        <v>474</v>
      </c>
      <c r="G286" s="133" t="s">
        <v>613</v>
      </c>
      <c r="H286" s="93" t="s">
        <v>455</v>
      </c>
      <c r="I286" s="203">
        <f aca="true" t="shared" si="63" ref="I286:K291">I287</f>
        <v>24000</v>
      </c>
      <c r="J286" s="83">
        <f t="shared" si="63"/>
        <v>0</v>
      </c>
      <c r="K286" s="82">
        <f t="shared" si="63"/>
        <v>24000</v>
      </c>
      <c r="L286" s="87"/>
    </row>
    <row r="287" spans="1:12" ht="24">
      <c r="A287" s="90"/>
      <c r="B287" s="96" t="s">
        <v>726</v>
      </c>
      <c r="C287" s="105"/>
      <c r="D287" s="93" t="s">
        <v>14</v>
      </c>
      <c r="E287" s="93" t="s">
        <v>521</v>
      </c>
      <c r="F287" s="93" t="s">
        <v>453</v>
      </c>
      <c r="G287" s="133" t="s">
        <v>613</v>
      </c>
      <c r="H287" s="93" t="s">
        <v>455</v>
      </c>
      <c r="I287" s="203">
        <f t="shared" si="63"/>
        <v>24000</v>
      </c>
      <c r="J287" s="83">
        <f t="shared" si="63"/>
        <v>0</v>
      </c>
      <c r="K287" s="82">
        <f t="shared" si="63"/>
        <v>24000</v>
      </c>
      <c r="L287" s="87"/>
    </row>
    <row r="288" spans="1:12" ht="24">
      <c r="A288" s="90"/>
      <c r="B288" s="96" t="s">
        <v>459</v>
      </c>
      <c r="C288" s="107"/>
      <c r="D288" s="93" t="s">
        <v>14</v>
      </c>
      <c r="E288" s="93" t="s">
        <v>521</v>
      </c>
      <c r="F288" s="93" t="s">
        <v>453</v>
      </c>
      <c r="G288" s="133" t="s">
        <v>612</v>
      </c>
      <c r="H288" s="93" t="s">
        <v>455</v>
      </c>
      <c r="I288" s="203">
        <f t="shared" si="63"/>
        <v>24000</v>
      </c>
      <c r="J288" s="83">
        <f t="shared" si="63"/>
        <v>0</v>
      </c>
      <c r="K288" s="82">
        <f t="shared" si="63"/>
        <v>24000</v>
      </c>
      <c r="L288" s="87"/>
    </row>
    <row r="289" spans="1:12" ht="24">
      <c r="A289" s="90"/>
      <c r="B289" s="96" t="s">
        <v>458</v>
      </c>
      <c r="C289" s="105"/>
      <c r="D289" s="93" t="s">
        <v>14</v>
      </c>
      <c r="E289" s="93" t="s">
        <v>521</v>
      </c>
      <c r="F289" s="93" t="s">
        <v>453</v>
      </c>
      <c r="G289" s="133" t="s">
        <v>611</v>
      </c>
      <c r="H289" s="93" t="s">
        <v>455</v>
      </c>
      <c r="I289" s="203">
        <f t="shared" si="63"/>
        <v>24000</v>
      </c>
      <c r="J289" s="83">
        <f t="shared" si="63"/>
        <v>0</v>
      </c>
      <c r="K289" s="82">
        <f t="shared" si="63"/>
        <v>24000</v>
      </c>
      <c r="L289" s="87"/>
    </row>
    <row r="290" spans="1:12" ht="12.75">
      <c r="A290" s="90"/>
      <c r="B290" s="96" t="s">
        <v>727</v>
      </c>
      <c r="C290" s="107"/>
      <c r="D290" s="93" t="s">
        <v>14</v>
      </c>
      <c r="E290" s="93" t="s">
        <v>521</v>
      </c>
      <c r="F290" s="93" t="s">
        <v>453</v>
      </c>
      <c r="G290" s="133" t="s">
        <v>837</v>
      </c>
      <c r="H290" s="93" t="s">
        <v>455</v>
      </c>
      <c r="I290" s="203">
        <f t="shared" si="63"/>
        <v>24000</v>
      </c>
      <c r="J290" s="83">
        <f t="shared" si="63"/>
        <v>0</v>
      </c>
      <c r="K290" s="82">
        <f t="shared" si="63"/>
        <v>24000</v>
      </c>
      <c r="L290" s="87"/>
    </row>
    <row r="291" spans="1:12" ht="12.75">
      <c r="A291" s="90"/>
      <c r="B291" s="92" t="s">
        <v>728</v>
      </c>
      <c r="C291" s="105"/>
      <c r="D291" s="90" t="s">
        <v>14</v>
      </c>
      <c r="E291" s="90" t="s">
        <v>521</v>
      </c>
      <c r="F291" s="90" t="s">
        <v>453</v>
      </c>
      <c r="G291" s="132" t="s">
        <v>837</v>
      </c>
      <c r="H291" s="90" t="s">
        <v>424</v>
      </c>
      <c r="I291" s="205">
        <f t="shared" si="63"/>
        <v>24000</v>
      </c>
      <c r="J291" s="89">
        <f t="shared" si="63"/>
        <v>0</v>
      </c>
      <c r="K291" s="88">
        <f t="shared" si="63"/>
        <v>24000</v>
      </c>
      <c r="L291" s="87"/>
    </row>
    <row r="292" spans="1:12" ht="12.75">
      <c r="A292" s="90"/>
      <c r="B292" s="92" t="s">
        <v>729</v>
      </c>
      <c r="C292" s="105"/>
      <c r="D292" s="90" t="s">
        <v>14</v>
      </c>
      <c r="E292" s="90" t="s">
        <v>521</v>
      </c>
      <c r="F292" s="90" t="s">
        <v>453</v>
      </c>
      <c r="G292" s="132" t="s">
        <v>837</v>
      </c>
      <c r="H292" s="90" t="s">
        <v>730</v>
      </c>
      <c r="I292" s="205">
        <v>24000</v>
      </c>
      <c r="J292" s="89">
        <v>0</v>
      </c>
      <c r="K292" s="88">
        <f>I292-J292</f>
        <v>24000</v>
      </c>
      <c r="L292" s="87"/>
    </row>
    <row r="293" spans="1:12" ht="36">
      <c r="A293" s="90"/>
      <c r="B293" s="96" t="s">
        <v>476</v>
      </c>
      <c r="C293" s="96"/>
      <c r="D293" s="93" t="s">
        <v>454</v>
      </c>
      <c r="E293" s="93" t="s">
        <v>474</v>
      </c>
      <c r="F293" s="93" t="s">
        <v>474</v>
      </c>
      <c r="G293" s="103" t="s">
        <v>613</v>
      </c>
      <c r="H293" s="93" t="s">
        <v>455</v>
      </c>
      <c r="I293" s="203">
        <f>I294</f>
        <v>1166400</v>
      </c>
      <c r="J293" s="83">
        <f>J294</f>
        <v>133556.82</v>
      </c>
      <c r="K293" s="83">
        <f>K294</f>
        <v>1032843.1799999999</v>
      </c>
      <c r="L293" s="87"/>
    </row>
    <row r="294" spans="1:12" ht="36" customHeight="1">
      <c r="A294" s="93" t="s">
        <v>477</v>
      </c>
      <c r="B294" s="96" t="s">
        <v>475</v>
      </c>
      <c r="C294" s="96"/>
      <c r="D294" s="93" t="s">
        <v>454</v>
      </c>
      <c r="E294" s="93" t="s">
        <v>453</v>
      </c>
      <c r="F294" s="93" t="s">
        <v>474</v>
      </c>
      <c r="G294" s="103" t="s">
        <v>613</v>
      </c>
      <c r="H294" s="93" t="s">
        <v>455</v>
      </c>
      <c r="I294" s="203">
        <f>I295+I304+I312</f>
        <v>1166400</v>
      </c>
      <c r="J294" s="83">
        <f>J295+J304+J312</f>
        <v>133556.82</v>
      </c>
      <c r="K294" s="83">
        <f>K295+K304+K312</f>
        <v>1032843.1799999999</v>
      </c>
      <c r="L294" s="87"/>
    </row>
    <row r="295" spans="1:12" ht="15.75" customHeight="1">
      <c r="A295" s="93"/>
      <c r="B295" s="96" t="s">
        <v>133</v>
      </c>
      <c r="C295" s="96"/>
      <c r="D295" s="93" t="s">
        <v>454</v>
      </c>
      <c r="E295" s="93" t="s">
        <v>453</v>
      </c>
      <c r="F295" s="93" t="s">
        <v>469</v>
      </c>
      <c r="G295" s="103" t="s">
        <v>613</v>
      </c>
      <c r="H295" s="93" t="s">
        <v>455</v>
      </c>
      <c r="I295" s="203">
        <f>I296</f>
        <v>1144500</v>
      </c>
      <c r="J295" s="83">
        <f>J296</f>
        <v>133556.82</v>
      </c>
      <c r="K295" s="83">
        <f>K296</f>
        <v>1010943.1799999999</v>
      </c>
      <c r="L295" s="87"/>
    </row>
    <row r="296" spans="1:12" ht="24">
      <c r="A296" s="90"/>
      <c r="B296" s="95" t="s">
        <v>459</v>
      </c>
      <c r="C296" s="95"/>
      <c r="D296" s="93" t="s">
        <v>454</v>
      </c>
      <c r="E296" s="93" t="s">
        <v>453</v>
      </c>
      <c r="F296" s="93" t="s">
        <v>469</v>
      </c>
      <c r="G296" s="93" t="s">
        <v>612</v>
      </c>
      <c r="H296" s="93" t="s">
        <v>455</v>
      </c>
      <c r="I296" s="203">
        <f aca="true" t="shared" si="64" ref="I296:J300">I297</f>
        <v>1144500</v>
      </c>
      <c r="J296" s="82">
        <f t="shared" si="64"/>
        <v>133556.82</v>
      </c>
      <c r="K296" s="82">
        <f>I296-J296</f>
        <v>1010943.1799999999</v>
      </c>
      <c r="L296" s="87"/>
    </row>
    <row r="297" spans="1:12" ht="27" customHeight="1">
      <c r="A297" s="90"/>
      <c r="B297" s="95" t="s">
        <v>458</v>
      </c>
      <c r="C297" s="95"/>
      <c r="D297" s="93" t="s">
        <v>454</v>
      </c>
      <c r="E297" s="93" t="s">
        <v>453</v>
      </c>
      <c r="F297" s="93" t="s">
        <v>469</v>
      </c>
      <c r="G297" s="93" t="s">
        <v>611</v>
      </c>
      <c r="H297" s="93" t="s">
        <v>455</v>
      </c>
      <c r="I297" s="203">
        <f t="shared" si="64"/>
        <v>1144500</v>
      </c>
      <c r="J297" s="82">
        <f t="shared" si="64"/>
        <v>133556.82</v>
      </c>
      <c r="K297" s="82">
        <f>I297-J297</f>
        <v>1010943.1799999999</v>
      </c>
      <c r="L297" s="87"/>
    </row>
    <row r="298" spans="1:12" ht="48">
      <c r="A298" s="90"/>
      <c r="B298" s="95" t="s">
        <v>466</v>
      </c>
      <c r="C298" s="95"/>
      <c r="D298" s="93" t="s">
        <v>454</v>
      </c>
      <c r="E298" s="93" t="s">
        <v>453</v>
      </c>
      <c r="F298" s="93" t="s">
        <v>469</v>
      </c>
      <c r="G298" s="93" t="s">
        <v>610</v>
      </c>
      <c r="H298" s="93" t="s">
        <v>455</v>
      </c>
      <c r="I298" s="203">
        <f t="shared" si="64"/>
        <v>1144500</v>
      </c>
      <c r="J298" s="82">
        <f t="shared" si="64"/>
        <v>133556.82</v>
      </c>
      <c r="K298" s="82">
        <f>I298-J298</f>
        <v>1010943.1799999999</v>
      </c>
      <c r="L298" s="87"/>
    </row>
    <row r="299" spans="1:12" ht="12.75">
      <c r="A299" s="90"/>
      <c r="B299" s="96" t="s">
        <v>473</v>
      </c>
      <c r="C299" s="96"/>
      <c r="D299" s="93" t="s">
        <v>454</v>
      </c>
      <c r="E299" s="93" t="s">
        <v>453</v>
      </c>
      <c r="F299" s="93" t="s">
        <v>469</v>
      </c>
      <c r="G299" s="93" t="s">
        <v>689</v>
      </c>
      <c r="H299" s="93" t="s">
        <v>455</v>
      </c>
      <c r="I299" s="203">
        <f t="shared" si="64"/>
        <v>1144500</v>
      </c>
      <c r="J299" s="82">
        <f t="shared" si="64"/>
        <v>133556.82</v>
      </c>
      <c r="K299" s="82">
        <f>I299-J299</f>
        <v>1010943.1799999999</v>
      </c>
      <c r="L299" s="87"/>
    </row>
    <row r="300" spans="1:12" ht="48">
      <c r="A300" s="90"/>
      <c r="B300" s="92" t="s">
        <v>472</v>
      </c>
      <c r="C300" s="92"/>
      <c r="D300" s="90" t="s">
        <v>454</v>
      </c>
      <c r="E300" s="90" t="s">
        <v>453</v>
      </c>
      <c r="F300" s="90" t="s">
        <v>469</v>
      </c>
      <c r="G300" s="90" t="s">
        <v>689</v>
      </c>
      <c r="H300" s="90" t="s">
        <v>471</v>
      </c>
      <c r="I300" s="205">
        <f t="shared" si="64"/>
        <v>1144500</v>
      </c>
      <c r="J300" s="88">
        <f t="shared" si="64"/>
        <v>133556.82</v>
      </c>
      <c r="K300" s="88">
        <f>I300-J300</f>
        <v>1010943.1799999999</v>
      </c>
      <c r="L300" s="87"/>
    </row>
    <row r="301" spans="1:12" ht="24">
      <c r="A301" s="90"/>
      <c r="B301" s="92" t="s">
        <v>70</v>
      </c>
      <c r="C301" s="92"/>
      <c r="D301" s="90" t="s">
        <v>454</v>
      </c>
      <c r="E301" s="90" t="s">
        <v>453</v>
      </c>
      <c r="F301" s="90" t="s">
        <v>469</v>
      </c>
      <c r="G301" s="90" t="s">
        <v>689</v>
      </c>
      <c r="H301" s="90" t="s">
        <v>470</v>
      </c>
      <c r="I301" s="205">
        <f>SUM(I302:I303)</f>
        <v>1144500</v>
      </c>
      <c r="J301" s="89">
        <f>SUM(J302:J303)</f>
        <v>133556.82</v>
      </c>
      <c r="K301" s="89">
        <f>SUM(K302:K303)</f>
        <v>1010943.1799999999</v>
      </c>
      <c r="L301" s="87"/>
    </row>
    <row r="302" spans="1:12" ht="24">
      <c r="A302" s="90"/>
      <c r="B302" s="92" t="s">
        <v>717</v>
      </c>
      <c r="C302" s="92"/>
      <c r="D302" s="90" t="s">
        <v>454</v>
      </c>
      <c r="E302" s="90" t="s">
        <v>453</v>
      </c>
      <c r="F302" s="90" t="s">
        <v>469</v>
      </c>
      <c r="G302" s="90" t="s">
        <v>689</v>
      </c>
      <c r="H302" s="90" t="s">
        <v>468</v>
      </c>
      <c r="I302" s="205">
        <v>879000</v>
      </c>
      <c r="J302" s="88">
        <v>112892.17</v>
      </c>
      <c r="K302" s="88">
        <f>I302-J302</f>
        <v>766107.83</v>
      </c>
      <c r="L302" s="87"/>
    </row>
    <row r="303" spans="1:12" ht="36">
      <c r="A303" s="90"/>
      <c r="B303" s="92" t="s">
        <v>718</v>
      </c>
      <c r="C303" s="92"/>
      <c r="D303" s="90" t="s">
        <v>454</v>
      </c>
      <c r="E303" s="90" t="s">
        <v>453</v>
      </c>
      <c r="F303" s="90" t="s">
        <v>469</v>
      </c>
      <c r="G303" s="90" t="s">
        <v>689</v>
      </c>
      <c r="H303" s="90" t="s">
        <v>608</v>
      </c>
      <c r="I303" s="205">
        <v>265500</v>
      </c>
      <c r="J303" s="88">
        <v>20664.65</v>
      </c>
      <c r="K303" s="88">
        <f>I303-J303</f>
        <v>244835.35</v>
      </c>
      <c r="L303" s="87"/>
    </row>
    <row r="304" spans="1:12" ht="48">
      <c r="A304" s="90"/>
      <c r="B304" s="96" t="s">
        <v>467</v>
      </c>
      <c r="C304" s="96"/>
      <c r="D304" s="93" t="s">
        <v>454</v>
      </c>
      <c r="E304" s="93" t="s">
        <v>453</v>
      </c>
      <c r="F304" s="93" t="s">
        <v>461</v>
      </c>
      <c r="G304" s="103" t="s">
        <v>613</v>
      </c>
      <c r="H304" s="93" t="s">
        <v>455</v>
      </c>
      <c r="I304" s="203">
        <f>I305</f>
        <v>6000</v>
      </c>
      <c r="J304" s="83">
        <f>J305</f>
        <v>0</v>
      </c>
      <c r="K304" s="83">
        <f>K305</f>
        <v>6000</v>
      </c>
      <c r="L304" s="87"/>
    </row>
    <row r="305" spans="1:12" ht="24">
      <c r="A305" s="90"/>
      <c r="B305" s="95" t="s">
        <v>459</v>
      </c>
      <c r="C305" s="95"/>
      <c r="D305" s="93" t="s">
        <v>454</v>
      </c>
      <c r="E305" s="93" t="s">
        <v>453</v>
      </c>
      <c r="F305" s="93" t="s">
        <v>461</v>
      </c>
      <c r="G305" s="93" t="s">
        <v>612</v>
      </c>
      <c r="H305" s="93" t="s">
        <v>455</v>
      </c>
      <c r="I305" s="203">
        <f aca="true" t="shared" si="65" ref="I305:I310">I306</f>
        <v>6000</v>
      </c>
      <c r="J305" s="82">
        <f aca="true" t="shared" si="66" ref="J305:J310">J306</f>
        <v>0</v>
      </c>
      <c r="K305" s="82">
        <f>I305-J305</f>
        <v>6000</v>
      </c>
      <c r="L305" s="87"/>
    </row>
    <row r="306" spans="1:12" ht="25.5" customHeight="1">
      <c r="A306" s="90"/>
      <c r="B306" s="95" t="s">
        <v>458</v>
      </c>
      <c r="C306" s="95"/>
      <c r="D306" s="93" t="s">
        <v>454</v>
      </c>
      <c r="E306" s="93" t="s">
        <v>453</v>
      </c>
      <c r="F306" s="93" t="s">
        <v>461</v>
      </c>
      <c r="G306" s="93" t="s">
        <v>611</v>
      </c>
      <c r="H306" s="93" t="s">
        <v>455</v>
      </c>
      <c r="I306" s="203">
        <f t="shared" si="65"/>
        <v>6000</v>
      </c>
      <c r="J306" s="83">
        <f t="shared" si="66"/>
        <v>0</v>
      </c>
      <c r="K306" s="83">
        <f>K307</f>
        <v>6000</v>
      </c>
      <c r="L306" s="87"/>
    </row>
    <row r="307" spans="1:12" ht="48">
      <c r="A307" s="90"/>
      <c r="B307" s="102" t="s">
        <v>466</v>
      </c>
      <c r="C307" s="95"/>
      <c r="D307" s="93" t="s">
        <v>454</v>
      </c>
      <c r="E307" s="93" t="s">
        <v>453</v>
      </c>
      <c r="F307" s="93" t="s">
        <v>461</v>
      </c>
      <c r="G307" s="93" t="s">
        <v>610</v>
      </c>
      <c r="H307" s="93" t="s">
        <v>455</v>
      </c>
      <c r="I307" s="203">
        <f t="shared" si="65"/>
        <v>6000</v>
      </c>
      <c r="J307" s="82">
        <f t="shared" si="66"/>
        <v>0</v>
      </c>
      <c r="K307" s="82">
        <f>I307-J307</f>
        <v>6000</v>
      </c>
      <c r="L307" s="87"/>
    </row>
    <row r="308" spans="1:12" ht="12.75">
      <c r="A308" s="90"/>
      <c r="B308" s="102" t="s">
        <v>465</v>
      </c>
      <c r="C308" s="95"/>
      <c r="D308" s="93" t="s">
        <v>454</v>
      </c>
      <c r="E308" s="93" t="s">
        <v>453</v>
      </c>
      <c r="F308" s="93" t="s">
        <v>461</v>
      </c>
      <c r="G308" s="93" t="s">
        <v>614</v>
      </c>
      <c r="H308" s="93" t="s">
        <v>455</v>
      </c>
      <c r="I308" s="203">
        <f t="shared" si="65"/>
        <v>6000</v>
      </c>
      <c r="J308" s="83">
        <f t="shared" si="66"/>
        <v>0</v>
      </c>
      <c r="K308" s="83">
        <f>K309</f>
        <v>6000</v>
      </c>
      <c r="L308" s="87"/>
    </row>
    <row r="309" spans="1:12" ht="24">
      <c r="A309" s="90"/>
      <c r="B309" s="101" t="s">
        <v>89</v>
      </c>
      <c r="C309" s="95"/>
      <c r="D309" s="90" t="s">
        <v>454</v>
      </c>
      <c r="E309" s="90" t="s">
        <v>453</v>
      </c>
      <c r="F309" s="90" t="s">
        <v>461</v>
      </c>
      <c r="G309" s="90" t="s">
        <v>614</v>
      </c>
      <c r="H309" s="90" t="s">
        <v>64</v>
      </c>
      <c r="I309" s="205">
        <f t="shared" si="65"/>
        <v>6000</v>
      </c>
      <c r="J309" s="88">
        <f t="shared" si="66"/>
        <v>0</v>
      </c>
      <c r="K309" s="88">
        <f aca="true" t="shared" si="67" ref="K309:K318">I309-J309</f>
        <v>6000</v>
      </c>
      <c r="L309" s="87"/>
    </row>
    <row r="310" spans="1:12" ht="24">
      <c r="A310" s="90"/>
      <c r="B310" s="101" t="s">
        <v>464</v>
      </c>
      <c r="C310" s="95"/>
      <c r="D310" s="90" t="s">
        <v>454</v>
      </c>
      <c r="E310" s="90" t="s">
        <v>453</v>
      </c>
      <c r="F310" s="90" t="s">
        <v>461</v>
      </c>
      <c r="G310" s="90" t="s">
        <v>614</v>
      </c>
      <c r="H310" s="90" t="s">
        <v>463</v>
      </c>
      <c r="I310" s="205">
        <f t="shared" si="65"/>
        <v>6000</v>
      </c>
      <c r="J310" s="88">
        <f t="shared" si="66"/>
        <v>0</v>
      </c>
      <c r="K310" s="88">
        <f t="shared" si="67"/>
        <v>6000</v>
      </c>
      <c r="L310" s="87"/>
    </row>
    <row r="311" spans="1:12" ht="24">
      <c r="A311" s="90"/>
      <c r="B311" s="100" t="s">
        <v>462</v>
      </c>
      <c r="C311" s="95"/>
      <c r="D311" s="90" t="s">
        <v>454</v>
      </c>
      <c r="E311" s="90" t="s">
        <v>453</v>
      </c>
      <c r="F311" s="90" t="s">
        <v>461</v>
      </c>
      <c r="G311" s="90" t="s">
        <v>614</v>
      </c>
      <c r="H311" s="90" t="s">
        <v>460</v>
      </c>
      <c r="I311" s="205">
        <v>6000</v>
      </c>
      <c r="J311" s="88">
        <v>0</v>
      </c>
      <c r="K311" s="88">
        <f t="shared" si="67"/>
        <v>6000</v>
      </c>
      <c r="L311" s="87"/>
    </row>
    <row r="312" spans="1:12" ht="36">
      <c r="A312" s="90"/>
      <c r="B312" s="99" t="s">
        <v>161</v>
      </c>
      <c r="C312" s="95"/>
      <c r="D312" s="93" t="s">
        <v>454</v>
      </c>
      <c r="E312" s="93" t="s">
        <v>453</v>
      </c>
      <c r="F312" s="93" t="s">
        <v>452</v>
      </c>
      <c r="G312" s="93" t="s">
        <v>613</v>
      </c>
      <c r="H312" s="93" t="s">
        <v>455</v>
      </c>
      <c r="I312" s="203">
        <f aca="true" t="shared" si="68" ref="I312:I317">I313</f>
        <v>15900</v>
      </c>
      <c r="J312" s="82">
        <f aca="true" t="shared" si="69" ref="J312:J317">J313</f>
        <v>0</v>
      </c>
      <c r="K312" s="82">
        <f t="shared" si="67"/>
        <v>15900</v>
      </c>
      <c r="L312" s="87"/>
    </row>
    <row r="313" spans="1:12" ht="24">
      <c r="A313" s="90"/>
      <c r="B313" s="98" t="s">
        <v>459</v>
      </c>
      <c r="C313" s="95"/>
      <c r="D313" s="93" t="s">
        <v>454</v>
      </c>
      <c r="E313" s="93" t="s">
        <v>453</v>
      </c>
      <c r="F313" s="93" t="s">
        <v>452</v>
      </c>
      <c r="G313" s="93" t="s">
        <v>612</v>
      </c>
      <c r="H313" s="93" t="s">
        <v>455</v>
      </c>
      <c r="I313" s="203">
        <f t="shared" si="68"/>
        <v>15900</v>
      </c>
      <c r="J313" s="82">
        <f t="shared" si="69"/>
        <v>0</v>
      </c>
      <c r="K313" s="82">
        <f t="shared" si="67"/>
        <v>15900</v>
      </c>
      <c r="L313" s="87"/>
    </row>
    <row r="314" spans="1:12" ht="24">
      <c r="A314" s="90"/>
      <c r="B314" s="97" t="s">
        <v>458</v>
      </c>
      <c r="C314" s="95"/>
      <c r="D314" s="93" t="s">
        <v>454</v>
      </c>
      <c r="E314" s="93" t="s">
        <v>453</v>
      </c>
      <c r="F314" s="93" t="s">
        <v>452</v>
      </c>
      <c r="G314" s="93" t="s">
        <v>611</v>
      </c>
      <c r="H314" s="93" t="s">
        <v>455</v>
      </c>
      <c r="I314" s="203">
        <f t="shared" si="68"/>
        <v>15900</v>
      </c>
      <c r="J314" s="82">
        <f t="shared" si="69"/>
        <v>0</v>
      </c>
      <c r="K314" s="82">
        <f t="shared" si="67"/>
        <v>15900</v>
      </c>
      <c r="L314" s="87"/>
    </row>
    <row r="315" spans="1:12" ht="48">
      <c r="A315" s="90"/>
      <c r="B315" s="96" t="s">
        <v>457</v>
      </c>
      <c r="C315" s="96"/>
      <c r="D315" s="93" t="s">
        <v>454</v>
      </c>
      <c r="E315" s="93" t="s">
        <v>453</v>
      </c>
      <c r="F315" s="93" t="s">
        <v>452</v>
      </c>
      <c r="G315" s="93" t="s">
        <v>616</v>
      </c>
      <c r="H315" s="93" t="s">
        <v>455</v>
      </c>
      <c r="I315" s="203">
        <f t="shared" si="68"/>
        <v>15900</v>
      </c>
      <c r="J315" s="82">
        <f t="shared" si="69"/>
        <v>0</v>
      </c>
      <c r="K315" s="82">
        <f t="shared" si="67"/>
        <v>15900</v>
      </c>
      <c r="L315" s="87"/>
    </row>
    <row r="316" spans="1:12" ht="35.25" customHeight="1">
      <c r="A316" s="90"/>
      <c r="B316" s="95" t="s">
        <v>456</v>
      </c>
      <c r="C316" s="95"/>
      <c r="D316" s="93" t="s">
        <v>454</v>
      </c>
      <c r="E316" s="93" t="s">
        <v>453</v>
      </c>
      <c r="F316" s="93" t="s">
        <v>452</v>
      </c>
      <c r="G316" s="93" t="s">
        <v>690</v>
      </c>
      <c r="H316" s="93" t="s">
        <v>455</v>
      </c>
      <c r="I316" s="203">
        <f t="shared" si="68"/>
        <v>15900</v>
      </c>
      <c r="J316" s="82">
        <f t="shared" si="69"/>
        <v>0</v>
      </c>
      <c r="K316" s="82">
        <f t="shared" si="67"/>
        <v>15900</v>
      </c>
      <c r="L316" s="87"/>
    </row>
    <row r="317" spans="1:12" ht="12.75">
      <c r="A317" s="90"/>
      <c r="B317" s="94" t="s">
        <v>112</v>
      </c>
      <c r="C317" s="94"/>
      <c r="D317" s="90" t="s">
        <v>454</v>
      </c>
      <c r="E317" s="90" t="s">
        <v>453</v>
      </c>
      <c r="F317" s="90" t="s">
        <v>452</v>
      </c>
      <c r="G317" s="90" t="s">
        <v>690</v>
      </c>
      <c r="H317" s="90" t="s">
        <v>414</v>
      </c>
      <c r="I317" s="205">
        <f t="shared" si="68"/>
        <v>15900</v>
      </c>
      <c r="J317" s="88">
        <f t="shared" si="69"/>
        <v>0</v>
      </c>
      <c r="K317" s="88">
        <f t="shared" si="67"/>
        <v>15900</v>
      </c>
      <c r="L317" s="87"/>
    </row>
    <row r="318" spans="1:12" ht="12.75">
      <c r="A318" s="90"/>
      <c r="B318" s="91" t="s">
        <v>57</v>
      </c>
      <c r="C318" s="91"/>
      <c r="D318" s="90" t="s">
        <v>454</v>
      </c>
      <c r="E318" s="90" t="s">
        <v>453</v>
      </c>
      <c r="F318" s="90" t="s">
        <v>452</v>
      </c>
      <c r="G318" s="90" t="s">
        <v>690</v>
      </c>
      <c r="H318" s="90" t="s">
        <v>451</v>
      </c>
      <c r="I318" s="205">
        <v>15900</v>
      </c>
      <c r="J318" s="88">
        <v>0</v>
      </c>
      <c r="K318" s="88">
        <f t="shared" si="67"/>
        <v>15900</v>
      </c>
      <c r="L318" s="87"/>
    </row>
    <row r="319" spans="1:12" s="80" customFormat="1" ht="25.5">
      <c r="A319" s="93"/>
      <c r="B319" s="86" t="s">
        <v>450</v>
      </c>
      <c r="C319" s="85" t="s">
        <v>408</v>
      </c>
      <c r="D319" s="268" t="s">
        <v>794</v>
      </c>
      <c r="E319" s="269"/>
      <c r="F319" s="269"/>
      <c r="G319" s="269"/>
      <c r="H319" s="270"/>
      <c r="I319" s="203">
        <f>Доходы!D19-'Расходы '!I6</f>
        <v>-2147500</v>
      </c>
      <c r="J319" s="82">
        <f>Доходы!E19-'Расходы '!J6</f>
        <v>-1944423.1199999996</v>
      </c>
      <c r="K319" s="81" t="s">
        <v>449</v>
      </c>
      <c r="L319" s="87"/>
    </row>
    <row r="320" spans="1:11" s="80" customFormat="1" ht="25.5" customHeight="1">
      <c r="A320" s="84"/>
      <c r="B320" s="76"/>
      <c r="C320" s="76"/>
      <c r="D320" s="75"/>
      <c r="E320" s="75"/>
      <c r="F320" s="75"/>
      <c r="G320" s="75"/>
      <c r="H320" s="75"/>
      <c r="I320" s="206"/>
      <c r="J320" s="73"/>
      <c r="K320" s="72"/>
    </row>
    <row r="321" spans="1:10" ht="12.75">
      <c r="A321" s="77"/>
      <c r="B321" s="78"/>
      <c r="C321" s="78"/>
      <c r="D321" s="77"/>
      <c r="E321" s="77"/>
      <c r="F321" s="77"/>
      <c r="G321" s="77"/>
      <c r="H321" s="77"/>
      <c r="I321" s="207"/>
      <c r="J321" s="73"/>
    </row>
    <row r="322" spans="1:10" ht="12.75">
      <c r="A322" s="77"/>
      <c r="B322" s="76"/>
      <c r="C322" s="76"/>
      <c r="D322" s="75"/>
      <c r="E322" s="75"/>
      <c r="F322" s="75"/>
      <c r="G322" s="75"/>
      <c r="H322" s="75"/>
      <c r="I322" s="206"/>
      <c r="J322" s="74"/>
    </row>
    <row r="323" spans="1:10" ht="12.75">
      <c r="A323" s="75"/>
      <c r="B323" s="79"/>
      <c r="C323" s="79"/>
      <c r="D323" s="75"/>
      <c r="E323" s="75"/>
      <c r="F323" s="75"/>
      <c r="G323" s="75"/>
      <c r="H323" s="75"/>
      <c r="I323" s="206"/>
      <c r="J323" s="74"/>
    </row>
    <row r="324" spans="1:10" ht="118.5" customHeight="1">
      <c r="A324" s="75"/>
      <c r="B324" s="78"/>
      <c r="C324" s="78"/>
      <c r="D324" s="77"/>
      <c r="E324" s="77"/>
      <c r="F324" s="77"/>
      <c r="G324" s="77"/>
      <c r="H324" s="77"/>
      <c r="I324" s="207"/>
      <c r="J324" s="74"/>
    </row>
    <row r="325" spans="1:10" ht="12.75">
      <c r="A325" s="75"/>
      <c r="B325" s="76"/>
      <c r="C325" s="76"/>
      <c r="D325" s="75"/>
      <c r="E325" s="75"/>
      <c r="F325" s="75"/>
      <c r="G325" s="75"/>
      <c r="H325" s="75"/>
      <c r="I325" s="206"/>
      <c r="J325" s="74"/>
    </row>
    <row r="326" spans="1:10" ht="12.75">
      <c r="A326" s="75"/>
      <c r="B326" s="73"/>
      <c r="C326" s="73"/>
      <c r="D326" s="73"/>
      <c r="E326" s="73"/>
      <c r="F326" s="73"/>
      <c r="G326" s="73"/>
      <c r="H326" s="73"/>
      <c r="I326" s="208"/>
      <c r="J326" s="73"/>
    </row>
    <row r="327" spans="1:10" ht="12.75">
      <c r="A327" s="73"/>
      <c r="B327" s="73"/>
      <c r="C327" s="73"/>
      <c r="D327" s="73"/>
      <c r="E327" s="73"/>
      <c r="F327" s="73"/>
      <c r="G327" s="73"/>
      <c r="H327" s="73"/>
      <c r="I327" s="209"/>
      <c r="J327" s="73"/>
    </row>
    <row r="328" spans="1:10" ht="12.75">
      <c r="A328" s="73"/>
      <c r="B328" s="73"/>
      <c r="C328" s="73"/>
      <c r="D328" s="73"/>
      <c r="E328" s="73"/>
      <c r="F328" s="73"/>
      <c r="G328" s="73"/>
      <c r="H328" s="73"/>
      <c r="I328" s="209"/>
      <c r="J328" s="73"/>
    </row>
    <row r="329" spans="1:10" ht="48.75" customHeight="1">
      <c r="A329" s="73"/>
      <c r="B329" s="73"/>
      <c r="C329" s="73"/>
      <c r="D329" s="73"/>
      <c r="E329" s="73"/>
      <c r="F329" s="73"/>
      <c r="G329" s="73"/>
      <c r="H329" s="73"/>
      <c r="I329" s="208"/>
      <c r="J329" s="73"/>
    </row>
    <row r="330" spans="1:10" ht="12.75">
      <c r="A330" s="73"/>
      <c r="B330" s="73"/>
      <c r="C330" s="73"/>
      <c r="D330" s="73"/>
      <c r="E330" s="73"/>
      <c r="F330" s="73"/>
      <c r="G330" s="73"/>
      <c r="H330" s="73"/>
      <c r="I330" s="208"/>
      <c r="J330" s="73"/>
    </row>
    <row r="331" spans="1:10" ht="12.75">
      <c r="A331" s="73"/>
      <c r="B331" s="73"/>
      <c r="C331" s="73"/>
      <c r="D331" s="73"/>
      <c r="E331" s="73"/>
      <c r="F331" s="73"/>
      <c r="G331" s="73"/>
      <c r="H331" s="73"/>
      <c r="I331" s="208"/>
      <c r="J331" s="73"/>
    </row>
    <row r="332" spans="1:10" ht="12.75">
      <c r="A332" s="73"/>
      <c r="B332" s="73"/>
      <c r="C332" s="73"/>
      <c r="D332" s="73"/>
      <c r="E332" s="73"/>
      <c r="F332" s="73"/>
      <c r="G332" s="73"/>
      <c r="H332" s="73"/>
      <c r="I332" s="208"/>
      <c r="J332" s="73"/>
    </row>
    <row r="333" spans="1:10" ht="12.75">
      <c r="A333" s="73"/>
      <c r="B333" s="73"/>
      <c r="C333" s="73"/>
      <c r="D333" s="73"/>
      <c r="E333" s="73"/>
      <c r="F333" s="73"/>
      <c r="G333" s="73"/>
      <c r="H333" s="73"/>
      <c r="I333" s="208"/>
      <c r="J333" s="73"/>
    </row>
    <row r="334" spans="1:10" ht="12.75">
      <c r="A334" s="73"/>
      <c r="B334" s="73"/>
      <c r="C334" s="73"/>
      <c r="D334" s="73"/>
      <c r="E334" s="73"/>
      <c r="F334" s="73"/>
      <c r="G334" s="73"/>
      <c r="H334" s="73"/>
      <c r="I334" s="208"/>
      <c r="J334" s="73"/>
    </row>
    <row r="335" spans="1:10" ht="12.75">
      <c r="A335" s="73"/>
      <c r="B335" s="73"/>
      <c r="C335" s="73"/>
      <c r="D335" s="73"/>
      <c r="E335" s="73"/>
      <c r="F335" s="73"/>
      <c r="G335" s="73"/>
      <c r="H335" s="73"/>
      <c r="I335" s="208"/>
      <c r="J335" s="73"/>
    </row>
    <row r="336" spans="1:10" ht="12.75">
      <c r="A336" s="73"/>
      <c r="B336" s="73"/>
      <c r="C336" s="73"/>
      <c r="D336" s="73"/>
      <c r="E336" s="73"/>
      <c r="F336" s="73"/>
      <c r="G336" s="73"/>
      <c r="H336" s="73"/>
      <c r="I336" s="208"/>
      <c r="J336" s="73"/>
    </row>
    <row r="337" spans="1:10" ht="12.75">
      <c r="A337" s="73"/>
      <c r="B337" s="73"/>
      <c r="C337" s="73"/>
      <c r="D337" s="73"/>
      <c r="E337" s="73"/>
      <c r="F337" s="73"/>
      <c r="G337" s="73"/>
      <c r="H337" s="73"/>
      <c r="I337" s="208"/>
      <c r="J337" s="73"/>
    </row>
    <row r="338" spans="1:10" ht="12.75">
      <c r="A338" s="73"/>
      <c r="B338" s="73"/>
      <c r="C338" s="73"/>
      <c r="D338" s="73"/>
      <c r="E338" s="73"/>
      <c r="F338" s="73"/>
      <c r="G338" s="73"/>
      <c r="H338" s="73"/>
      <c r="I338" s="208"/>
      <c r="J338" s="73"/>
    </row>
    <row r="339" spans="1:10" ht="12.75">
      <c r="A339" s="73"/>
      <c r="B339" s="73"/>
      <c r="C339" s="73"/>
      <c r="D339" s="73"/>
      <c r="E339" s="73"/>
      <c r="F339" s="73"/>
      <c r="G339" s="73"/>
      <c r="H339" s="73"/>
      <c r="I339" s="208"/>
      <c r="J339" s="73"/>
    </row>
    <row r="340" spans="1:10" ht="12.75">
      <c r="A340" s="73"/>
      <c r="B340" s="73"/>
      <c r="C340" s="73"/>
      <c r="D340" s="73"/>
      <c r="E340" s="73"/>
      <c r="F340" s="73"/>
      <c r="G340" s="73"/>
      <c r="H340" s="73"/>
      <c r="I340" s="208"/>
      <c r="J340" s="73"/>
    </row>
    <row r="341" spans="1:10" ht="12.75">
      <c r="A341" s="73"/>
      <c r="B341" s="73"/>
      <c r="C341" s="73"/>
      <c r="D341" s="73"/>
      <c r="E341" s="73"/>
      <c r="F341" s="73"/>
      <c r="G341" s="73"/>
      <c r="H341" s="73"/>
      <c r="I341" s="208"/>
      <c r="J341" s="73"/>
    </row>
    <row r="342" spans="1:10" ht="12.75">
      <c r="A342" s="73"/>
      <c r="B342" s="73"/>
      <c r="C342" s="73"/>
      <c r="D342" s="73"/>
      <c r="E342" s="73"/>
      <c r="F342" s="73"/>
      <c r="G342" s="73"/>
      <c r="H342" s="73"/>
      <c r="I342" s="208"/>
      <c r="J342" s="73"/>
    </row>
    <row r="343" spans="1:10" ht="12.75">
      <c r="A343" s="73"/>
      <c r="B343" s="73"/>
      <c r="C343" s="73"/>
      <c r="D343" s="73"/>
      <c r="E343" s="73"/>
      <c r="F343" s="73"/>
      <c r="G343" s="73"/>
      <c r="H343" s="73"/>
      <c r="I343" s="208"/>
      <c r="J343" s="73"/>
    </row>
    <row r="344" ht="12.75">
      <c r="A344" s="73"/>
    </row>
  </sheetData>
  <sheetProtection/>
  <mergeCells count="11">
    <mergeCell ref="C4:C5"/>
    <mergeCell ref="D4:H5"/>
    <mergeCell ref="J4:J5"/>
    <mergeCell ref="D319:H319"/>
    <mergeCell ref="A2:K2"/>
    <mergeCell ref="D6:H6"/>
    <mergeCell ref="K4:K5"/>
    <mergeCell ref="H3:I3"/>
    <mergeCell ref="A4:A5"/>
    <mergeCell ref="B4:B5"/>
    <mergeCell ref="I4:I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4">
      <selection activeCell="BD34" sqref="BD34:CS34"/>
    </sheetView>
  </sheetViews>
  <sheetFormatPr defaultColWidth="9.140625" defaultRowHeight="12.75"/>
  <cols>
    <col min="1" max="1" width="2.57421875" style="126" customWidth="1"/>
    <col min="2" max="3" width="3.140625" style="126" customWidth="1"/>
    <col min="4" max="27" width="0.85546875" style="126" customWidth="1"/>
    <col min="28" max="28" width="6.28125" style="126" customWidth="1"/>
    <col min="29" max="33" width="0.85546875" style="126" customWidth="1"/>
    <col min="34" max="34" width="0.85546875" style="126" hidden="1" customWidth="1"/>
    <col min="35" max="35" width="0.85546875" style="126" customWidth="1"/>
    <col min="36" max="36" width="1.1484375" style="126" customWidth="1"/>
    <col min="37" max="37" width="1.28515625" style="126" customWidth="1"/>
    <col min="38" max="38" width="0.9921875" style="126" customWidth="1"/>
    <col min="39" max="40" width="1.1484375" style="126" customWidth="1"/>
    <col min="41" max="43" width="0.85546875" style="126" customWidth="1"/>
    <col min="44" max="45" width="0.13671875" style="126" customWidth="1"/>
    <col min="46" max="47" width="0.85546875" style="126" hidden="1" customWidth="1"/>
    <col min="48" max="48" width="11.421875" style="126" customWidth="1"/>
    <col min="49" max="49" width="0.85546875" style="126" customWidth="1"/>
    <col min="50" max="51" width="0.85546875" style="126" hidden="1" customWidth="1"/>
    <col min="52" max="63" width="0.85546875" style="126" customWidth="1"/>
    <col min="64" max="64" width="0.71875" style="126" customWidth="1"/>
    <col min="65" max="65" width="3.140625" style="126" customWidth="1"/>
    <col min="66" max="66" width="0.85546875" style="126" hidden="1" customWidth="1"/>
    <col min="67" max="67" width="0.42578125" style="126" hidden="1" customWidth="1"/>
    <col min="68" max="69" width="0.85546875" style="126" hidden="1" customWidth="1"/>
    <col min="70" max="70" width="0.2890625" style="126" hidden="1" customWidth="1"/>
    <col min="71" max="74" width="0.85546875" style="126" hidden="1" customWidth="1"/>
    <col min="75" max="87" width="0.85546875" style="126" customWidth="1"/>
    <col min="88" max="91" width="0.85546875" style="126" hidden="1" customWidth="1"/>
    <col min="92" max="92" width="3.57421875" style="126" customWidth="1"/>
    <col min="93" max="107" width="0.85546875" style="126" customWidth="1"/>
    <col min="108" max="108" width="0.2890625" style="126" customWidth="1"/>
    <col min="109" max="109" width="0.9921875" style="125" customWidth="1"/>
    <col min="110" max="110" width="2.421875" style="125" hidden="1" customWidth="1"/>
    <col min="111" max="16384" width="9.140625" style="125" customWidth="1"/>
  </cols>
  <sheetData>
    <row r="1" spans="109:110" ht="12.75">
      <c r="DE1" s="126"/>
      <c r="DF1" s="130" t="s">
        <v>589</v>
      </c>
    </row>
    <row r="2" spans="1:110" ht="12.75">
      <c r="A2" s="283" t="s">
        <v>588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</row>
    <row r="3" spans="1:110" ht="39" customHeight="1">
      <c r="A3" s="284" t="s">
        <v>587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 t="s">
        <v>586</v>
      </c>
      <c r="AD3" s="285"/>
      <c r="AE3" s="285"/>
      <c r="AF3" s="285"/>
      <c r="AG3" s="285"/>
      <c r="AH3" s="285"/>
      <c r="AI3" s="285" t="s">
        <v>585</v>
      </c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 t="s">
        <v>584</v>
      </c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 t="s">
        <v>20</v>
      </c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 t="s">
        <v>21</v>
      </c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</row>
    <row r="4" spans="1:110" ht="13.5" thickBot="1">
      <c r="A4" s="286">
        <v>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8">
        <v>2</v>
      </c>
      <c r="AD4" s="288"/>
      <c r="AE4" s="288"/>
      <c r="AF4" s="288"/>
      <c r="AG4" s="288"/>
      <c r="AH4" s="288"/>
      <c r="AI4" s="288">
        <v>3</v>
      </c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>
        <v>4</v>
      </c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>
        <v>5</v>
      </c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>
        <v>6</v>
      </c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</row>
    <row r="5" spans="1:110" ht="25.5" customHeight="1">
      <c r="A5" s="289" t="s">
        <v>583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90"/>
      <c r="AC5" s="291" t="s">
        <v>414</v>
      </c>
      <c r="AD5" s="292"/>
      <c r="AE5" s="292"/>
      <c r="AF5" s="292"/>
      <c r="AG5" s="292"/>
      <c r="AH5" s="292"/>
      <c r="AI5" s="292" t="s">
        <v>449</v>
      </c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3">
        <f>AZ6+AZ18</f>
        <v>2147500</v>
      </c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>
        <f>BW18</f>
        <v>1944423.1199999996</v>
      </c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>
        <f>AZ5-BW5</f>
        <v>203076.88000000035</v>
      </c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</row>
    <row r="6" spans="1:110" ht="12.75" customHeight="1">
      <c r="A6" s="294" t="s">
        <v>28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5"/>
      <c r="AC6" s="296" t="s">
        <v>416</v>
      </c>
      <c r="AD6" s="297"/>
      <c r="AE6" s="297"/>
      <c r="AF6" s="297"/>
      <c r="AG6" s="297"/>
      <c r="AH6" s="298"/>
      <c r="AI6" s="302" t="s">
        <v>65</v>
      </c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8"/>
      <c r="AZ6" s="304">
        <f>AZ9</f>
        <v>0</v>
      </c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6"/>
      <c r="BW6" s="304">
        <v>0</v>
      </c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6"/>
      <c r="CO6" s="304">
        <v>0</v>
      </c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6"/>
    </row>
    <row r="7" spans="1:110" ht="36.75" customHeight="1">
      <c r="A7" s="310" t="s">
        <v>582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1"/>
      <c r="AC7" s="299"/>
      <c r="AD7" s="300"/>
      <c r="AE7" s="300"/>
      <c r="AF7" s="300"/>
      <c r="AG7" s="300"/>
      <c r="AH7" s="301"/>
      <c r="AI7" s="303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1"/>
      <c r="AZ7" s="307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9"/>
      <c r="BW7" s="307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9"/>
      <c r="CO7" s="307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9"/>
    </row>
    <row r="8" spans="1:110" ht="15" customHeight="1">
      <c r="A8" s="318" t="s">
        <v>417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315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</row>
    <row r="9" spans="1:110" ht="29.25" customHeight="1">
      <c r="A9" s="312" t="s">
        <v>581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4"/>
      <c r="AC9" s="315" t="s">
        <v>416</v>
      </c>
      <c r="AD9" s="316"/>
      <c r="AE9" s="316"/>
      <c r="AF9" s="316"/>
      <c r="AG9" s="316"/>
      <c r="AH9" s="316"/>
      <c r="AI9" s="316" t="s">
        <v>580</v>
      </c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7">
        <f>AZ10</f>
        <v>0</v>
      </c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>
        <f>BW10</f>
        <v>0</v>
      </c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>
        <f>CO10</f>
        <v>0</v>
      </c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</row>
    <row r="10" spans="1:110" ht="36" customHeight="1">
      <c r="A10" s="312" t="s">
        <v>579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4"/>
      <c r="AC10" s="315" t="s">
        <v>416</v>
      </c>
      <c r="AD10" s="316"/>
      <c r="AE10" s="316"/>
      <c r="AF10" s="316"/>
      <c r="AG10" s="316"/>
      <c r="AH10" s="316"/>
      <c r="AI10" s="316" t="s">
        <v>578</v>
      </c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7">
        <f>AZ11</f>
        <v>0</v>
      </c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>
        <f>BW11</f>
        <v>0</v>
      </c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>
        <f>CO11</f>
        <v>0</v>
      </c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</row>
    <row r="11" spans="1:110" ht="49.5" customHeight="1">
      <c r="A11" s="312" t="s">
        <v>577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4"/>
      <c r="AC11" s="315" t="s">
        <v>416</v>
      </c>
      <c r="AD11" s="316"/>
      <c r="AE11" s="316"/>
      <c r="AF11" s="316"/>
      <c r="AG11" s="316"/>
      <c r="AH11" s="316"/>
      <c r="AI11" s="316" t="s">
        <v>576</v>
      </c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7">
        <v>0</v>
      </c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>
        <v>0</v>
      </c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>
        <f>AZ11-BW11</f>
        <v>0</v>
      </c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</row>
    <row r="12" spans="1:110" ht="50.25" customHeight="1">
      <c r="A12" s="312" t="s">
        <v>575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4"/>
      <c r="AC12" s="315" t="s">
        <v>416</v>
      </c>
      <c r="AD12" s="316"/>
      <c r="AE12" s="316"/>
      <c r="AF12" s="316"/>
      <c r="AG12" s="316"/>
      <c r="AH12" s="316"/>
      <c r="AI12" s="316" t="s">
        <v>574</v>
      </c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7">
        <v>2000000</v>
      </c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>
        <v>0</v>
      </c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>
        <f>AZ12</f>
        <v>2000000</v>
      </c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</row>
    <row r="13" spans="1:110" ht="62.25" customHeight="1">
      <c r="A13" s="312" t="s">
        <v>573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4"/>
      <c r="AC13" s="315" t="s">
        <v>416</v>
      </c>
      <c r="AD13" s="316"/>
      <c r="AE13" s="316"/>
      <c r="AF13" s="316"/>
      <c r="AG13" s="316"/>
      <c r="AH13" s="316"/>
      <c r="AI13" s="316" t="s">
        <v>572</v>
      </c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7">
        <v>2000000</v>
      </c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>
        <v>0</v>
      </c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>
        <f>AZ13</f>
        <v>2000000</v>
      </c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</row>
    <row r="14" spans="1:110" ht="61.5" customHeight="1">
      <c r="A14" s="320" t="s">
        <v>571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2"/>
      <c r="AC14" s="315" t="s">
        <v>416</v>
      </c>
      <c r="AD14" s="316"/>
      <c r="AE14" s="316"/>
      <c r="AF14" s="316"/>
      <c r="AG14" s="316"/>
      <c r="AH14" s="316"/>
      <c r="AI14" s="316" t="s">
        <v>570</v>
      </c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7">
        <v>-2000000</v>
      </c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>
        <v>0</v>
      </c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>
        <f>AZ14</f>
        <v>-2000000</v>
      </c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</row>
    <row r="15" spans="1:110" ht="62.25" customHeight="1">
      <c r="A15" s="320" t="s">
        <v>569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2"/>
      <c r="AC15" s="315" t="s">
        <v>416</v>
      </c>
      <c r="AD15" s="316"/>
      <c r="AE15" s="316"/>
      <c r="AF15" s="316"/>
      <c r="AG15" s="316"/>
      <c r="AH15" s="316"/>
      <c r="AI15" s="316" t="s">
        <v>568</v>
      </c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7">
        <v>-2000000</v>
      </c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>
        <v>0</v>
      </c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>
        <f>AZ15</f>
        <v>-2000000</v>
      </c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</row>
    <row r="16" spans="1:110" ht="31.5" customHeight="1">
      <c r="A16" s="318" t="s">
        <v>567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9"/>
      <c r="AC16" s="315" t="s">
        <v>422</v>
      </c>
      <c r="AD16" s="316"/>
      <c r="AE16" s="316"/>
      <c r="AF16" s="316"/>
      <c r="AG16" s="316"/>
      <c r="AH16" s="316"/>
      <c r="AI16" s="316" t="s">
        <v>65</v>
      </c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7">
        <v>0</v>
      </c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>
        <v>0</v>
      </c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>
        <f>AZ16</f>
        <v>0</v>
      </c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</row>
    <row r="17" spans="1:110" ht="15.75" customHeight="1">
      <c r="A17" s="318" t="s">
        <v>417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9"/>
      <c r="AC17" s="315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</row>
    <row r="18" spans="1:110" ht="25.5" customHeight="1">
      <c r="A18" s="324" t="s">
        <v>566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5"/>
      <c r="AC18" s="315" t="s">
        <v>424</v>
      </c>
      <c r="AD18" s="316"/>
      <c r="AE18" s="316"/>
      <c r="AF18" s="316"/>
      <c r="AG18" s="316"/>
      <c r="AH18" s="316"/>
      <c r="AI18" s="316" t="s">
        <v>434</v>
      </c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7">
        <f>AZ19+AZ23</f>
        <v>2147500</v>
      </c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>
        <f>BW19+BW23</f>
        <v>1944423.1199999996</v>
      </c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>
        <f>AZ18-BW18</f>
        <v>203076.88000000035</v>
      </c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</row>
    <row r="19" spans="1:110" ht="25.5" customHeight="1">
      <c r="A19" s="318" t="s">
        <v>565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9"/>
      <c r="AC19" s="315" t="s">
        <v>431</v>
      </c>
      <c r="AD19" s="316"/>
      <c r="AE19" s="316"/>
      <c r="AF19" s="316"/>
      <c r="AG19" s="316"/>
      <c r="AH19" s="316"/>
      <c r="AI19" s="316" t="s">
        <v>432</v>
      </c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7">
        <f>AZ20</f>
        <v>-43944300</v>
      </c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>
        <f>BW20</f>
        <v>-1912574.31</v>
      </c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26" t="s">
        <v>449</v>
      </c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</row>
    <row r="20" spans="1:110" ht="27.75" customHeight="1">
      <c r="A20" s="318" t="s">
        <v>564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9"/>
      <c r="AC20" s="315" t="s">
        <v>431</v>
      </c>
      <c r="AD20" s="316"/>
      <c r="AE20" s="316"/>
      <c r="AF20" s="316"/>
      <c r="AG20" s="316"/>
      <c r="AH20" s="316"/>
      <c r="AI20" s="316" t="s">
        <v>563</v>
      </c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7">
        <f>AZ21</f>
        <v>-43944300</v>
      </c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>
        <f>BW21</f>
        <v>-1912574.31</v>
      </c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26" t="s">
        <v>449</v>
      </c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</row>
    <row r="21" spans="1:110" ht="23.25" customHeight="1">
      <c r="A21" s="324" t="s">
        <v>562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5"/>
      <c r="AC21" s="315" t="s">
        <v>431</v>
      </c>
      <c r="AD21" s="316"/>
      <c r="AE21" s="316"/>
      <c r="AF21" s="316"/>
      <c r="AG21" s="316"/>
      <c r="AH21" s="316"/>
      <c r="AI21" s="316" t="s">
        <v>561</v>
      </c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7">
        <f>AZ22</f>
        <v>-43944300</v>
      </c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>
        <f>BW22</f>
        <v>-1912574.31</v>
      </c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26" t="s">
        <v>449</v>
      </c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  <c r="DB21" s="326"/>
      <c r="DC21" s="326"/>
      <c r="DD21" s="326"/>
      <c r="DE21" s="326"/>
      <c r="DF21" s="326"/>
    </row>
    <row r="22" spans="1:110" ht="25.5" customHeight="1">
      <c r="A22" s="318" t="s">
        <v>560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9"/>
      <c r="AC22" s="315" t="s">
        <v>431</v>
      </c>
      <c r="AD22" s="316"/>
      <c r="AE22" s="316"/>
      <c r="AF22" s="316"/>
      <c r="AG22" s="316"/>
      <c r="AH22" s="316"/>
      <c r="AI22" s="316" t="s">
        <v>439</v>
      </c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7">
        <f>-Доходы!D19+'Источники '!AZ15:BV15</f>
        <v>-43944300</v>
      </c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>
        <f>-Доходы!E19</f>
        <v>-1912574.31</v>
      </c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26" t="s">
        <v>449</v>
      </c>
      <c r="CP22" s="326"/>
      <c r="CQ22" s="326"/>
      <c r="CR22" s="326"/>
      <c r="CS22" s="326"/>
      <c r="CT22" s="326"/>
      <c r="CU22" s="326"/>
      <c r="CV22" s="326"/>
      <c r="CW22" s="326"/>
      <c r="CX22" s="326"/>
      <c r="CY22" s="326"/>
      <c r="CZ22" s="326"/>
      <c r="DA22" s="326"/>
      <c r="DB22" s="326"/>
      <c r="DC22" s="326"/>
      <c r="DD22" s="326"/>
      <c r="DE22" s="326"/>
      <c r="DF22" s="326"/>
    </row>
    <row r="23" spans="1:110" ht="14.25" customHeight="1">
      <c r="A23" s="324" t="s">
        <v>559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5"/>
      <c r="AC23" s="315" t="s">
        <v>442</v>
      </c>
      <c r="AD23" s="316"/>
      <c r="AE23" s="316"/>
      <c r="AF23" s="316"/>
      <c r="AG23" s="316"/>
      <c r="AH23" s="316"/>
      <c r="AI23" s="316" t="s">
        <v>443</v>
      </c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7">
        <f>'Расходы '!I6+'Источники '!AZ13:BV13</f>
        <v>46091800</v>
      </c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>
        <f>'Расходы '!J6</f>
        <v>3856997.4299999997</v>
      </c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26" t="s">
        <v>449</v>
      </c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26"/>
    </row>
    <row r="24" spans="1:110" ht="24" customHeight="1">
      <c r="A24" s="324" t="s">
        <v>558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5"/>
      <c r="AC24" s="315" t="s">
        <v>442</v>
      </c>
      <c r="AD24" s="316"/>
      <c r="AE24" s="316"/>
      <c r="AF24" s="316"/>
      <c r="AG24" s="316"/>
      <c r="AH24" s="316"/>
      <c r="AI24" s="316" t="s">
        <v>557</v>
      </c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7">
        <f>AZ23</f>
        <v>46091800</v>
      </c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>
        <f>BW23</f>
        <v>3856997.4299999997</v>
      </c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26" t="s">
        <v>449</v>
      </c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</row>
    <row r="25" spans="1:110" ht="24" customHeight="1">
      <c r="A25" s="324" t="s">
        <v>556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5"/>
      <c r="AC25" s="315" t="s">
        <v>442</v>
      </c>
      <c r="AD25" s="316"/>
      <c r="AE25" s="316"/>
      <c r="AF25" s="316"/>
      <c r="AG25" s="316"/>
      <c r="AH25" s="316"/>
      <c r="AI25" s="316" t="s">
        <v>555</v>
      </c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7">
        <f>AZ24</f>
        <v>46091800</v>
      </c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>
        <f>BW24</f>
        <v>3856997.4299999997</v>
      </c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26" t="s">
        <v>449</v>
      </c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</row>
    <row r="26" spans="1:110" ht="22.5" customHeight="1">
      <c r="A26" s="324" t="s">
        <v>554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5"/>
      <c r="AC26" s="315" t="s">
        <v>442</v>
      </c>
      <c r="AD26" s="316"/>
      <c r="AE26" s="316"/>
      <c r="AF26" s="316"/>
      <c r="AG26" s="316"/>
      <c r="AH26" s="316"/>
      <c r="AI26" s="316" t="s">
        <v>447</v>
      </c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7">
        <f>AZ25</f>
        <v>46091800</v>
      </c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>
        <f>BW25</f>
        <v>3856997.4299999997</v>
      </c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26" t="s">
        <v>449</v>
      </c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</row>
    <row r="27" spans="30:110" ht="12.75">
      <c r="AD27" s="129"/>
      <c r="AE27" s="129"/>
      <c r="AF27" s="129"/>
      <c r="AG27" s="129"/>
      <c r="DE27" s="126"/>
      <c r="DF27" s="126"/>
    </row>
    <row r="28" spans="1:110" ht="12.75">
      <c r="A28" s="126" t="s">
        <v>553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BD28" s="328" t="s">
        <v>552</v>
      </c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DE28" s="126"/>
      <c r="DF28" s="126"/>
    </row>
    <row r="29" spans="19:110" ht="12.75">
      <c r="S29" s="327" t="s">
        <v>551</v>
      </c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BD29" s="327" t="s">
        <v>550</v>
      </c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DE29" s="126"/>
      <c r="DF29" s="126"/>
    </row>
    <row r="30" spans="19:110" ht="12.75"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DE30" s="126"/>
      <c r="DF30" s="126"/>
    </row>
    <row r="31" spans="1:110" ht="12.75">
      <c r="A31" s="126" t="s">
        <v>847</v>
      </c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K31" s="328" t="s">
        <v>848</v>
      </c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E31" s="126"/>
      <c r="DF31" s="126"/>
    </row>
    <row r="32" spans="26:110" ht="12.75">
      <c r="Z32" s="327" t="s">
        <v>551</v>
      </c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K32" s="327" t="s">
        <v>550</v>
      </c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27"/>
      <c r="CN32" s="327"/>
      <c r="CO32" s="327"/>
      <c r="CP32" s="327"/>
      <c r="CQ32" s="327"/>
      <c r="CR32" s="327"/>
      <c r="CS32" s="327"/>
      <c r="CT32" s="327"/>
      <c r="CU32" s="327"/>
      <c r="CV32" s="327"/>
      <c r="CW32" s="327"/>
      <c r="CX32" s="327"/>
      <c r="CY32" s="327"/>
      <c r="CZ32" s="327"/>
      <c r="DE32" s="126"/>
      <c r="DF32" s="126"/>
    </row>
    <row r="33" spans="26:110" ht="12.75"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E33" s="126"/>
      <c r="DF33" s="126"/>
    </row>
    <row r="34" spans="1:110" ht="12.75">
      <c r="A34" s="126" t="s">
        <v>846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BD34" s="328" t="s">
        <v>849</v>
      </c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328"/>
      <c r="CM34" s="328"/>
      <c r="CN34" s="328"/>
      <c r="CO34" s="328"/>
      <c r="CP34" s="328"/>
      <c r="CQ34" s="328"/>
      <c r="CR34" s="328"/>
      <c r="CS34" s="328"/>
      <c r="DE34" s="126"/>
      <c r="DF34" s="126"/>
    </row>
    <row r="35" spans="19:110" ht="12.75">
      <c r="S35" s="327" t="s">
        <v>551</v>
      </c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BD35" s="327" t="s">
        <v>550</v>
      </c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27"/>
      <c r="CS35" s="327"/>
      <c r="DE35" s="126"/>
      <c r="DF35" s="126"/>
    </row>
    <row r="36" spans="47:110" ht="12.75">
      <c r="AU36" s="127"/>
      <c r="DE36" s="126"/>
      <c r="DF36" s="126"/>
    </row>
    <row r="37" spans="1:110" ht="12.75">
      <c r="A37" s="329" t="s">
        <v>549</v>
      </c>
      <c r="B37" s="329"/>
      <c r="C37" s="300" t="s">
        <v>497</v>
      </c>
      <c r="D37" s="300"/>
      <c r="E37" s="300"/>
      <c r="F37" s="300"/>
      <c r="G37" s="330" t="s">
        <v>549</v>
      </c>
      <c r="H37" s="330"/>
      <c r="I37" s="331" t="s">
        <v>845</v>
      </c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2">
        <v>20</v>
      </c>
      <c r="AH37" s="332"/>
      <c r="AI37" s="332"/>
      <c r="AJ37" s="332"/>
      <c r="AK37" s="333" t="s">
        <v>840</v>
      </c>
      <c r="AL37" s="333"/>
      <c r="AM37" s="126" t="s">
        <v>548</v>
      </c>
      <c r="DE37" s="126"/>
      <c r="DF37" s="126"/>
    </row>
    <row r="38" spans="109:110" ht="12.75" hidden="1">
      <c r="DE38" s="126"/>
      <c r="DF38" s="126"/>
    </row>
  </sheetData>
  <sheetProtection/>
  <mergeCells count="158">
    <mergeCell ref="S28:AX28"/>
    <mergeCell ref="BD28:CS28"/>
    <mergeCell ref="S29:AX29"/>
    <mergeCell ref="BD29:CS29"/>
    <mergeCell ref="Z31:BE31"/>
    <mergeCell ref="BK31:CZ31"/>
    <mergeCell ref="A10:AB10"/>
    <mergeCell ref="AC10:AH10"/>
    <mergeCell ref="AI10:AY10"/>
    <mergeCell ref="AZ10:BV10"/>
    <mergeCell ref="BW10:CN10"/>
    <mergeCell ref="CO10:DF10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2018-03-03T12:29:07Z</cp:lastPrinted>
  <dcterms:created xsi:type="dcterms:W3CDTF">2016-01-07T08:35:26Z</dcterms:created>
  <dcterms:modified xsi:type="dcterms:W3CDTF">2018-05-16T11:04:02Z</dcterms:modified>
  <cp:category/>
  <cp:version/>
  <cp:contentType/>
  <cp:contentStatus/>
</cp:coreProperties>
</file>