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firstSheet="5" activeTab="6"/>
  </bookViews>
  <sheets>
    <sheet name="Расходы нов. (2)" sheetId="1" state="hidden" r:id="rId1"/>
    <sheet name="Отчет о совместимости" sheetId="2" state="hidden" r:id="rId2"/>
    <sheet name="Лист1" sheetId="3" state="hidden" r:id="rId3"/>
    <sheet name="смета кварт" sheetId="4" state="hidden" r:id="rId4"/>
    <sheet name="Отчет о совместимости (1)" sheetId="5" state="hidden" r:id="rId5"/>
    <sheet name="Доходы" sheetId="6" r:id="rId6"/>
    <sheet name="Расходы" sheetId="7" r:id="rId7"/>
    <sheet name="Источники " sheetId="8" r:id="rId8"/>
    <sheet name="Лист2" sheetId="9" state="hidden" r:id="rId9"/>
  </sheets>
  <definedNames>
    <definedName name="RBEGIN_1" localSheetId="5">'Доходы'!$A$19</definedName>
    <definedName name="REND_1" localSheetId="5">'Доходы'!$A$95</definedName>
    <definedName name="_xlnm.Print_Area" localSheetId="7">'Источники '!$A$1:$DF$38</definedName>
    <definedName name="_xlnm.Print_Area" localSheetId="6">'Расходы'!$A$1:$L$544</definedName>
  </definedNames>
  <calcPr fullCalcOnLoad="1"/>
</workbook>
</file>

<file path=xl/sharedStrings.xml><?xml version="1.0" encoding="utf-8"?>
<sst xmlns="http://schemas.openxmlformats.org/spreadsheetml/2006/main" count="5229" uniqueCount="903">
  <si>
    <t>Наименование показателя</t>
  </si>
  <si>
    <t>Код стро-ки</t>
  </si>
  <si>
    <t>Исполнено</t>
  </si>
  <si>
    <t>Неисполненные назначения</t>
  </si>
  <si>
    <t>х</t>
  </si>
  <si>
    <t xml:space="preserve"> г.</t>
  </si>
  <si>
    <t>Администрация МО "Красносельское сельское поселение"</t>
  </si>
  <si>
    <t>2. Расходы бюджета</t>
  </si>
  <si>
    <t>Утвержденные бюджетные назначения</t>
  </si>
  <si>
    <t>1</t>
  </si>
  <si>
    <t>2</t>
  </si>
  <si>
    <t>Общегосударственные вопросы</t>
  </si>
  <si>
    <t>Заработная плата</t>
  </si>
  <si>
    <t>Начисления на выплаты по оплате труда</t>
  </si>
  <si>
    <t>Прочие выплаты</t>
  </si>
  <si>
    <t>Услуги связи</t>
  </si>
  <si>
    <t>Транспортные услуги</t>
  </si>
  <si>
    <t>Прочие работы, услуги</t>
  </si>
  <si>
    <t>Прочие расходы</t>
  </si>
  <si>
    <t>Мобилизационная и вневойсковая подготовка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</si>
  <si>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</si>
  <si>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</si>
  <si>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</si>
  <si>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</si>
  <si>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Обслуживание внутреннего государственного и муниципального долга</t>
  </si>
  <si>
    <t>Форма 0503117 с. 3</t>
  </si>
  <si>
    <t xml:space="preserve">  3. Источники финансирования дефицитов бюджетов</t>
  </si>
  <si>
    <t>Код доходов по КД</t>
  </si>
  <si>
    <t>Утвержденные 
бюджетные 
назначения</t>
  </si>
  <si>
    <t>Источники финансирования дефицита бюджетов - всего</t>
  </si>
  <si>
    <t>500</t>
  </si>
  <si>
    <t>520</t>
  </si>
  <si>
    <t>700</t>
  </si>
  <si>
    <t>710</t>
  </si>
  <si>
    <t>720</t>
  </si>
  <si>
    <t>Руководитель</t>
  </si>
  <si>
    <t>М.Л. ТОРОПОВ</t>
  </si>
  <si>
    <t>(подпись)</t>
  </si>
  <si>
    <t>(расшифровка подписи)</t>
  </si>
  <si>
    <t>Руководитель финансово-</t>
  </si>
  <si>
    <t>М.Н. ЕФИМОВА</t>
  </si>
  <si>
    <t>экономической службы</t>
  </si>
  <si>
    <t>Главный бухгалтер</t>
  </si>
  <si>
    <t>"</t>
  </si>
  <si>
    <t>Библиотеки</t>
  </si>
  <si>
    <t>Межбюджетные трансферты</t>
  </si>
  <si>
    <t>Отчет о совместимости для Отчет за месяц 2011 г. (форма 117).xls</t>
  </si>
  <si>
    <t>Дата отчета: 04.07.2011 11:39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</si>
  <si>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</si>
  <si>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</si>
  <si>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</si>
  <si>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</si>
  <si>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'Источники'!AZ17:AZ18</t>
  </si>
  <si>
    <t>'Источники'!BW17:BW18</t>
  </si>
  <si>
    <t>Центральный аппарат</t>
  </si>
  <si>
    <t xml:space="preserve">Коммунальные услуги </t>
  </si>
  <si>
    <t>Публикация нормативно-правовых актов и другой официальной информации</t>
  </si>
  <si>
    <t>Обеспечение пожарной безопасности</t>
  </si>
  <si>
    <t>Сельское хозяйство и рыболовство</t>
  </si>
  <si>
    <t>Физическая культура</t>
  </si>
  <si>
    <t>Результат исполнения бюджета (дефицит/профицит)</t>
  </si>
  <si>
    <t>952 01020020300500 000</t>
  </si>
  <si>
    <t>Выполнение функций органами местного самоуправления</t>
  </si>
  <si>
    <t>952 01020020300000 000</t>
  </si>
  <si>
    <t>Глава муниципального образования</t>
  </si>
  <si>
    <t>952 01020020000000 000</t>
  </si>
  <si>
    <t>952 01020000000000 000</t>
  </si>
  <si>
    <t>Функционирование высшего должностного лица субъекта РФ и муниципального образования</t>
  </si>
  <si>
    <t>952 00000000000000 000</t>
  </si>
  <si>
    <t>Совет депутатов МО "Красносельское сельское поселение"</t>
  </si>
  <si>
    <t/>
  </si>
  <si>
    <t>0104</t>
  </si>
  <si>
    <t>Обеспечение деятельности подведомственных учреждений</t>
  </si>
  <si>
    <t>Центры спортивной подготовки</t>
  </si>
  <si>
    <t>Физическая культура и спорт</t>
  </si>
  <si>
    <t>Муниципальная долгосрочная целевая  программа "Обеспечение первичных мер пожарной безопасности на территории МО "Красносельское сельское поселение" на 2011-2013 годы"</t>
  </si>
  <si>
    <t>Муниципальные долгосрочные целевые программы  МО "Красносельское сельское поселение"</t>
  </si>
  <si>
    <t>Муниципальные долгосрочные целевые программы муниципальных образований</t>
  </si>
  <si>
    <t>МУК "Культурно-информационный центр "Гармония"</t>
  </si>
  <si>
    <t>Реализация государственных функций, связанных с общегосударственным управлением</t>
  </si>
  <si>
    <t>Культура</t>
  </si>
  <si>
    <t xml:space="preserve">Культура и кинематография </t>
  </si>
  <si>
    <t xml:space="preserve">Обеспечение деятельности подведомственных учреждений </t>
  </si>
  <si>
    <t>Организационно- воспитательная работа с молодёжью</t>
  </si>
  <si>
    <t>Молодежная политика и оздоровление детей</t>
  </si>
  <si>
    <t xml:space="preserve">Образование </t>
  </si>
  <si>
    <t>Адмнистрация МО "Гончаровское сельское поселение"</t>
  </si>
  <si>
    <t>Процентные платежи по муниципальному долгу</t>
  </si>
  <si>
    <t>933 13000000000000 000</t>
  </si>
  <si>
    <t>Обслуживание  государственного и муниципального долга</t>
  </si>
  <si>
    <t>933 10037955606500 000</t>
  </si>
  <si>
    <t>933 10037955606000 000</t>
  </si>
  <si>
    <t>Муниципальная долгосрочная целевая программа "ддержка граждан, нуждающихся в улучшении жилищных условий, в том числе молодежи на 2010-2012 годы МО "Красносельское сельское поселение" Выборгского района Ленинградской области</t>
  </si>
  <si>
    <t>933 10037955600000 000</t>
  </si>
  <si>
    <t>933 10037950000000 000</t>
  </si>
  <si>
    <t>933 10015210600017 000</t>
  </si>
  <si>
    <t>Иные межбюджетные тансферты</t>
  </si>
  <si>
    <t>933 10015210600000 000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</si>
  <si>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</si>
  <si>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933 10015210000000 000</t>
  </si>
  <si>
    <t>933 10010000000000 000</t>
  </si>
  <si>
    <t>Пенсионное обеспечение</t>
  </si>
  <si>
    <t>933 10000000000000 000</t>
  </si>
  <si>
    <t>Социальная политика</t>
  </si>
  <si>
    <t>933 05036000500500 000</t>
  </si>
  <si>
    <t>933 05036000500000 000</t>
  </si>
  <si>
    <t>933 05036000400500 000</t>
  </si>
  <si>
    <t>933 05036000400000 000</t>
  </si>
  <si>
    <t>Организация и содержание мест захоронения</t>
  </si>
  <si>
    <t>933 05036000300500 000</t>
  </si>
  <si>
    <t>933 05036000300000 000</t>
  </si>
  <si>
    <t>Озеленение</t>
  </si>
  <si>
    <t>933 05036000200500 000</t>
  </si>
  <si>
    <t>933 05036000200000 000</t>
  </si>
  <si>
    <t>933 05036000100500 000</t>
  </si>
  <si>
    <t>933 05036000100000 000</t>
  </si>
  <si>
    <t>Уличное освещение</t>
  </si>
  <si>
    <t>933 05036000000000 000</t>
  </si>
  <si>
    <t>933 05030000000000 000</t>
  </si>
  <si>
    <t>933 05027955604500 000</t>
  </si>
  <si>
    <t>933 05027955604000 000</t>
  </si>
  <si>
    <t>Муниципальная долгосрочная целевая программа МО "Красносельское сельское поселение" "Обеспечениесоциально значимых объектов жизнеобеспечения резервными источниками энергоснабжения на 2011-2015 годы"</t>
  </si>
  <si>
    <t>933 05027955600000 000</t>
  </si>
  <si>
    <t>933 05027950000000 000</t>
  </si>
  <si>
    <t>933 05023510500500 000</t>
  </si>
  <si>
    <t>933 05023510500000 000</t>
  </si>
  <si>
    <t>Мероприятия в области коммунального хозяйства</t>
  </si>
  <si>
    <t>Субсидии юридическим лицам</t>
  </si>
  <si>
    <t>933 05023510000000 000</t>
  </si>
  <si>
    <t xml:space="preserve">Поддержка коммунального хозяйства </t>
  </si>
  <si>
    <t>933 05020000000000 000</t>
  </si>
  <si>
    <t>933 05013500200500 000</t>
  </si>
  <si>
    <t>933 05013500200000 000</t>
  </si>
  <si>
    <t>Капитальный ремонт муниципального жилищного фонда</t>
  </si>
  <si>
    <t>933 05013500000000 000</t>
  </si>
  <si>
    <t>Поддержка жилищного хозяйства</t>
  </si>
  <si>
    <t>933 05010000000000 000</t>
  </si>
  <si>
    <t>933 05000000000000 000</t>
  </si>
  <si>
    <t>Жилищно-коммунальное хозяйство</t>
  </si>
  <si>
    <t>933 04127955603500 000</t>
  </si>
  <si>
    <t>933 04127955603000 000</t>
  </si>
  <si>
    <t>933 04127955600000 000</t>
  </si>
  <si>
    <t>933 04127950000000 000</t>
  </si>
  <si>
    <t>933 04120000000000 000</t>
  </si>
  <si>
    <t>933 04057955602006 000</t>
  </si>
  <si>
    <t>933 04057955602000 000</t>
  </si>
  <si>
    <t>Муниципальная долгосрочная целевая  программа "Развитие и поддержка агропромышленного комплекса МО "Красносельское сельское поселение" на 2011-2013 годы"</t>
  </si>
  <si>
    <t>933 04057955600000 000</t>
  </si>
  <si>
    <t>933 04057950000000 000</t>
  </si>
  <si>
    <t>933 04050000000000 000</t>
  </si>
  <si>
    <t>933 04000000000000 000</t>
  </si>
  <si>
    <t>Национальная экономика</t>
  </si>
  <si>
    <t>933 03107955601500 000</t>
  </si>
  <si>
    <t>933 03107955601000 000</t>
  </si>
  <si>
    <t>933 03107955600000 000</t>
  </si>
  <si>
    <t>933 03107950000000 000</t>
  </si>
  <si>
    <t>933 03100000000000 000</t>
  </si>
  <si>
    <t>933 03092180100500 000</t>
  </si>
  <si>
    <t>933 03092180100000 000</t>
  </si>
  <si>
    <t>Предупреждение и ликвидация последствий чрезвычайных ситуаций природного и техногенного характера</t>
  </si>
  <si>
    <t>933 03092180000000 000</t>
  </si>
  <si>
    <t>Мероприятия по предупреждению и ликвидации последствий чрезвычайных ситуаций и стихийных бедствий</t>
  </si>
  <si>
    <t>933 03090000000000 000</t>
  </si>
  <si>
    <t>Защита населения и территории от чрезвычайных ситуаций природного и техногенного характера, гражданская оборона</t>
  </si>
  <si>
    <t>933 03000000000000 000</t>
  </si>
  <si>
    <t>Национальная безопастность и правоохранительная деятельность</t>
  </si>
  <si>
    <t>933 02030013600500 000</t>
  </si>
  <si>
    <t>933 02030013600000 000</t>
  </si>
  <si>
    <t>Осуществление первичного воинского учета на территориях, где отсутствуют военные комиссариаты</t>
  </si>
  <si>
    <t>933 02030010000000 000</t>
  </si>
  <si>
    <t>933 02030000000000 000</t>
  </si>
  <si>
    <t>933 02000000000000 000</t>
  </si>
  <si>
    <t>Национальная оборона</t>
  </si>
  <si>
    <t>0020000</t>
  </si>
  <si>
    <t>933 01135210600017 000</t>
  </si>
  <si>
    <t>933 01135210600000 000</t>
  </si>
  <si>
    <t>933 01135210000000 000</t>
  </si>
  <si>
    <t>0111</t>
  </si>
  <si>
    <t>933 01130920302000 000</t>
  </si>
  <si>
    <t>933 01130920300000 000</t>
  </si>
  <si>
    <t>Выполнение других обязятельств государства</t>
  </si>
  <si>
    <t>933 01130920000000 000</t>
  </si>
  <si>
    <t>933 01130000000000 000</t>
  </si>
  <si>
    <t>Другие общегосударственные вопросы</t>
  </si>
  <si>
    <t>933 01110700500000 000</t>
  </si>
  <si>
    <t>Резервные фонды местных администраций</t>
  </si>
  <si>
    <t>933 01110700000000 000</t>
  </si>
  <si>
    <t>Резервные фонды</t>
  </si>
  <si>
    <t>933 01110000000000 000</t>
  </si>
  <si>
    <t>933 01065210600017 000</t>
  </si>
  <si>
    <t>933 01065210600000 000</t>
  </si>
  <si>
    <t>933 01065210000000 000</t>
  </si>
  <si>
    <t>933 01060000000000 000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</si>
  <si>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</si>
  <si>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933 01045210600017 000</t>
  </si>
  <si>
    <t>933 01045210600000 000</t>
  </si>
  <si>
    <t>933 01045210000000 000</t>
  </si>
  <si>
    <t>933 01040020800500 000</t>
  </si>
  <si>
    <t>933 01040020800000 000</t>
  </si>
  <si>
    <t>Глава местной администрации (исполнительно-распредилительного органа МО)</t>
  </si>
  <si>
    <t>933 01040020400500 000</t>
  </si>
  <si>
    <t>933 01040020400000 000</t>
  </si>
  <si>
    <t>933 01040020000000 000</t>
  </si>
  <si>
    <t>933 01040000000000 000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</si>
  <si>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</si>
  <si>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0100</t>
  </si>
  <si>
    <t>933 01000000000000 000</t>
  </si>
  <si>
    <t>933 00000000000000 000</t>
  </si>
  <si>
    <t>Расходы бюджета - всего:</t>
  </si>
  <si>
    <t>Неисполненые назначения</t>
  </si>
  <si>
    <t>Код бюжетной классификации</t>
  </si>
  <si>
    <t>код строки</t>
  </si>
  <si>
    <t>ОРГ_1УР</t>
  </si>
  <si>
    <t>Наименование</t>
  </si>
  <si>
    <t>№</t>
  </si>
  <si>
    <t>Руководство и управление в сфере установленных функций органов местного самоуправления</t>
  </si>
  <si>
    <t>Муниципальная долгосрочная целевая  программа "Поддержка малого и среднего предпринимательства на территории МО "Красносельское сельское поселение" на 2011-2013 гг"</t>
  </si>
  <si>
    <t>Прочие мероприятия по благоустройству городских округов и поселений</t>
  </si>
  <si>
    <t>Муниципальная долгосрочная целевая  программа "Повышение безопасности дорожного движения на территории МО "Красносельское сельское поселение" на 2011-2013 гг"</t>
  </si>
  <si>
    <t>уменьшение прочих остатков денежных средств бюджетов</t>
  </si>
  <si>
    <t>000 01050200000000 600</t>
  </si>
  <si>
    <t>000 01050000000000 600</t>
  </si>
  <si>
    <t>000 01050201100000 510</t>
  </si>
  <si>
    <t>увеличение прочих остатков средств бюджетов</t>
  </si>
  <si>
    <t>000 01050201000000 510</t>
  </si>
  <si>
    <t>000 01050200000000 500</t>
  </si>
  <si>
    <t>000 01050000000000 500</t>
  </si>
  <si>
    <t>увеличение остатков средств бюджетов</t>
  </si>
  <si>
    <t>000 01050000000000 000</t>
  </si>
  <si>
    <t>Изменение остатков средств на счетах  по учету  средств бюджетов</t>
  </si>
  <si>
    <t>источники внутреннего финансирования дефицитов бюджетов</t>
  </si>
  <si>
    <t>увеличение прочих остатков денежных средств бюджетов</t>
  </si>
  <si>
    <t>933 01040020400500 211</t>
  </si>
  <si>
    <t>933 01040020400500 212</t>
  </si>
  <si>
    <t>933 01040020400500 213</t>
  </si>
  <si>
    <t>933 01040020400500 222</t>
  </si>
  <si>
    <t>933 01040020400500 221</t>
  </si>
  <si>
    <t>933 01040020800500 211</t>
  </si>
  <si>
    <t>933 01040020800500 213</t>
  </si>
  <si>
    <t>Перечисления другим бюджетам бюджетной системы РФ</t>
  </si>
  <si>
    <t>0112</t>
  </si>
  <si>
    <t>0105</t>
  </si>
  <si>
    <t>0106</t>
  </si>
  <si>
    <t>Безвозмедные перечисления организациям, за исключением государ. и мун.организаций</t>
  </si>
  <si>
    <t>0107</t>
  </si>
  <si>
    <t>Пособие по социальной помощи населению</t>
  </si>
  <si>
    <t>Обслуживание внутренних долговых обязательств</t>
  </si>
  <si>
    <t>952 01020020300500 213</t>
  </si>
  <si>
    <t>952 01020020300500 211</t>
  </si>
  <si>
    <t>933 01045210600017 251</t>
  </si>
  <si>
    <t>933 01040020400500 223</t>
  </si>
  <si>
    <t>933 01040020400500 225</t>
  </si>
  <si>
    <t>933 01040020400500 226</t>
  </si>
  <si>
    <t>933 01040020400500 290</t>
  </si>
  <si>
    <t>933 01065210600017 251</t>
  </si>
  <si>
    <t>933 01135210600017 251</t>
  </si>
  <si>
    <t>933 02030013600500 211</t>
  </si>
  <si>
    <t>933 02030013600500 213</t>
  </si>
  <si>
    <t>933 03092180100500 226</t>
  </si>
  <si>
    <t>933 03107955601500 226</t>
  </si>
  <si>
    <t>933 04057955602006 242</t>
  </si>
  <si>
    <t>933 04127955603500 226</t>
  </si>
  <si>
    <t>933 05013500200500 225</t>
  </si>
  <si>
    <t>933 05023510500500 225</t>
  </si>
  <si>
    <t>933 05027955604500 310</t>
  </si>
  <si>
    <t>933 05036000100500 223</t>
  </si>
  <si>
    <t>933 05036000100500 225</t>
  </si>
  <si>
    <t>933 05036000200500 225</t>
  </si>
  <si>
    <t>933 05036000300500 225</t>
  </si>
  <si>
    <t>933 05036000400500 225</t>
  </si>
  <si>
    <t>933 05036000400500 226</t>
  </si>
  <si>
    <t>933 05036000400500 340</t>
  </si>
  <si>
    <t>933 05036000500500 225</t>
  </si>
  <si>
    <t>933 05036000500500 226</t>
  </si>
  <si>
    <t>933 05036000500500 340</t>
  </si>
  <si>
    <t>933 10015210600017 251</t>
  </si>
  <si>
    <t>933 10037955606500 262</t>
  </si>
  <si>
    <t>952 01030000000000 000</t>
  </si>
  <si>
    <t>Исполнение судебных актов вступивих в законную силу</t>
  </si>
  <si>
    <t>933 05020920301000 000</t>
  </si>
  <si>
    <t>933 05020920301500 000</t>
  </si>
  <si>
    <t>933 05020920301500 290</t>
  </si>
  <si>
    <t>Расходы</t>
  </si>
  <si>
    <t>933 01040020400500 200</t>
  </si>
  <si>
    <t>Оплата труда и начисления на выплаты по оплате труда</t>
  </si>
  <si>
    <t>933 01040020400500 210</t>
  </si>
  <si>
    <t>Оплата работ, услуг</t>
  </si>
  <si>
    <t>933 01040020400500 220</t>
  </si>
  <si>
    <t>Поступление нефинансовых активов</t>
  </si>
  <si>
    <t>933 01040020800500 200</t>
  </si>
  <si>
    <t>933 01040020800500 210</t>
  </si>
  <si>
    <t>933 01045210600017 200</t>
  </si>
  <si>
    <t>Безвозмедные перечисления бюджетам</t>
  </si>
  <si>
    <t>933 01065210600017 200</t>
  </si>
  <si>
    <t>933 0111700500013 200</t>
  </si>
  <si>
    <t>933 01130920302500 000</t>
  </si>
  <si>
    <t>933 01130920302500 226</t>
  </si>
  <si>
    <t>933 01135210600017 200</t>
  </si>
  <si>
    <t>933 02030013600500 200</t>
  </si>
  <si>
    <t>933 02030013600500 210</t>
  </si>
  <si>
    <t>933 03092180100500 200</t>
  </si>
  <si>
    <t>933 03107955601500 200</t>
  </si>
  <si>
    <t>933 04057955602006 200</t>
  </si>
  <si>
    <t>Безвозмездные перечисления организациям</t>
  </si>
  <si>
    <t>933 04127955603500 200</t>
  </si>
  <si>
    <t>933 05013500200500 200</t>
  </si>
  <si>
    <t>933 05020920301500 200</t>
  </si>
  <si>
    <t>933 05023510500500 200</t>
  </si>
  <si>
    <t>933 05036000100500 200</t>
  </si>
  <si>
    <t>933 05036000200500 200</t>
  </si>
  <si>
    <t>934 05036000300500 340</t>
  </si>
  <si>
    <t>933 05036000400500 200</t>
  </si>
  <si>
    <t>933 05036000500500 200</t>
  </si>
  <si>
    <t>933 10015210600017 200</t>
  </si>
  <si>
    <t>933 10037955606500 200</t>
  </si>
  <si>
    <t>Социальное обеспечение</t>
  </si>
  <si>
    <t>Обслуживание  государственного (муниципального) долга</t>
  </si>
  <si>
    <t>952 01020020300500 200</t>
  </si>
  <si>
    <t>952 01020020300500 210</t>
  </si>
  <si>
    <t>Функционирование законодательных (представительных)органов государственной власти и местного самоуправления</t>
  </si>
  <si>
    <t>933 05036000200500 226</t>
  </si>
  <si>
    <t>933 05036000200500 300</t>
  </si>
  <si>
    <t>933 05036000200500 340</t>
  </si>
  <si>
    <t>933 0111700500013 000</t>
  </si>
  <si>
    <t>933 0111700500013 290</t>
  </si>
  <si>
    <t>933 01130920302500 200</t>
  </si>
  <si>
    <t>933 01130920302500 220</t>
  </si>
  <si>
    <t>933 01045210600017 250</t>
  </si>
  <si>
    <t>933 01135210600017 250</t>
  </si>
  <si>
    <t>933 03092180100500 220</t>
  </si>
  <si>
    <t>933 03107955601500 220</t>
  </si>
  <si>
    <t>933 04057955602006 240</t>
  </si>
  <si>
    <t>933 04127955603500 220</t>
  </si>
  <si>
    <t>933 05013500200500 220</t>
  </si>
  <si>
    <t>933 05027955604500 300</t>
  </si>
  <si>
    <t>933 05036000100500 220</t>
  </si>
  <si>
    <t>933 05036000300500 300</t>
  </si>
  <si>
    <t>933 05036000200500 220</t>
  </si>
  <si>
    <t>933 05036000300500 220</t>
  </si>
  <si>
    <t>933 10037955606500 260</t>
  </si>
  <si>
    <t>933 10015210600017 250</t>
  </si>
  <si>
    <t>933 05036000500500 300</t>
  </si>
  <si>
    <t>933 05036000500500 220</t>
  </si>
  <si>
    <t>933 01065210600017 250</t>
  </si>
  <si>
    <t>952 01035210000000 000</t>
  </si>
  <si>
    <t>952 01035210600000 000</t>
  </si>
  <si>
    <t>933 03107955601500 310</t>
  </si>
  <si>
    <t>933 03107955601500 300</t>
  </si>
  <si>
    <t>933 05023510200000 000</t>
  </si>
  <si>
    <t>933 05023510200006 000</t>
  </si>
  <si>
    <t>933 05023510200006 200</t>
  </si>
  <si>
    <t>933 05023510200006 240</t>
  </si>
  <si>
    <t>933 05023510200006 242</t>
  </si>
  <si>
    <t>952 01035210600017 000</t>
  </si>
  <si>
    <t>952 01035210600017 200</t>
  </si>
  <si>
    <t>952 01035210600017 250</t>
  </si>
  <si>
    <t>952 01035210600017 251</t>
  </si>
  <si>
    <t>933 07000000000000 000</t>
  </si>
  <si>
    <t>933 07070000000000 000</t>
  </si>
  <si>
    <t>933 07074310000000 000</t>
  </si>
  <si>
    <t>933 07074319900000 000</t>
  </si>
  <si>
    <t>933 07074319900019 000</t>
  </si>
  <si>
    <t>933 07074319900019 200</t>
  </si>
  <si>
    <t>933 07074319900019 240</t>
  </si>
  <si>
    <t>933 07074319900019 241</t>
  </si>
  <si>
    <t>933 08000000000000 000</t>
  </si>
  <si>
    <t>933 08010000000000 000</t>
  </si>
  <si>
    <t>933 08010440000000 000</t>
  </si>
  <si>
    <t>933 08010440990000 000</t>
  </si>
  <si>
    <t>933 08010440990019 000</t>
  </si>
  <si>
    <t>933 08010440990019 200</t>
  </si>
  <si>
    <t>933 08010440990019 240</t>
  </si>
  <si>
    <t>933 08010440990019 241</t>
  </si>
  <si>
    <t>933 08010442000000 000</t>
  </si>
  <si>
    <t>933 08010442990000 000</t>
  </si>
  <si>
    <t>933 08010442990019 000</t>
  </si>
  <si>
    <t>933 08010442990019 200</t>
  </si>
  <si>
    <t>933 08010442990019 240</t>
  </si>
  <si>
    <t>933 08010442990019 241</t>
  </si>
  <si>
    <t>933 11000000000000 000</t>
  </si>
  <si>
    <t>933 11010000000000 000</t>
  </si>
  <si>
    <t>933 11014820000000 000</t>
  </si>
  <si>
    <t>933 11014829900000 000</t>
  </si>
  <si>
    <t>933 11014829900019 000</t>
  </si>
  <si>
    <t>933 11014829900019 200</t>
  </si>
  <si>
    <t>933 11014829900019 240</t>
  </si>
  <si>
    <t>933 11014829900019 241</t>
  </si>
  <si>
    <t>Субсидии некомерческим организациям</t>
  </si>
  <si>
    <t>933 05036000400500 300</t>
  </si>
  <si>
    <t>933 05036000400500 220</t>
  </si>
  <si>
    <t>933 05036000400500 310</t>
  </si>
  <si>
    <t>933 04093150300500 225</t>
  </si>
  <si>
    <t>933 04093150300500 000</t>
  </si>
  <si>
    <t>933 04093150300000 000</t>
  </si>
  <si>
    <t>933 04093150300500 200</t>
  </si>
  <si>
    <t>Мероприятия в области дорожного хозяйства</t>
  </si>
  <si>
    <t>933 13010650300013 231</t>
  </si>
  <si>
    <t>933 13010650300013 230</t>
  </si>
  <si>
    <t>933 13000650300013 000</t>
  </si>
  <si>
    <t>933 13000650300000 000</t>
  </si>
  <si>
    <t>933 13000650000000 000</t>
  </si>
  <si>
    <t>933 04097950000000 000</t>
  </si>
  <si>
    <t>933 04097955600000 000</t>
  </si>
  <si>
    <t>933 04097955605000 000</t>
  </si>
  <si>
    <t>933 04097955605500 000</t>
  </si>
  <si>
    <t>933 04097955605500 220</t>
  </si>
  <si>
    <t>933 04097955605500 225</t>
  </si>
  <si>
    <t>933 04097955605500 226</t>
  </si>
  <si>
    <t>Дорожное хозяйство</t>
  </si>
  <si>
    <t>933 04090000000000 000</t>
  </si>
  <si>
    <t>933 13010650000000 000</t>
  </si>
  <si>
    <t>Безвозмездные перечисления государственным и муниципальным организациям</t>
  </si>
  <si>
    <t>933 10030000000000 000</t>
  </si>
  <si>
    <t>Социальное обеспечение населения</t>
  </si>
  <si>
    <t>Иные межбюджетные трансферты</t>
  </si>
  <si>
    <t xml:space="preserve">Учреждения в сфере культуры  </t>
  </si>
  <si>
    <t xml:space="preserve">Учреждения культуры и мероприятия в сфере культуры и кинематографии </t>
  </si>
  <si>
    <t>Увеличение стоимости материальных запасов</t>
  </si>
  <si>
    <t>Работы, услуги по содержанию имущества</t>
  </si>
  <si>
    <t>Увеличение стоимости основных средств</t>
  </si>
  <si>
    <t>Расходы, связанные с содержанием и уборкой территорий улиц, площадей, тотуаров.</t>
  </si>
  <si>
    <t>Компенсация выпадающих доходов организации, предаставляющим населению услуги теплоснабжения по тарифам, не обеспечивающим возмещение издержек</t>
  </si>
  <si>
    <t>000 01050201000000 610</t>
  </si>
  <si>
    <t>000 01050201100000 610</t>
  </si>
  <si>
    <t>Отчет о совместимости для Отчет месяц  2012 г. (форма 117).xls</t>
  </si>
  <si>
    <t>Дата отчета: 04.06.2012 12:44</t>
  </si>
  <si>
    <t>Расходы нов. (2)'!Q258:S258</t>
  </si>
  <si>
    <t>Предупреждение и ликвидация последствий чрезвычайных ситуаций и стихийных бедствий природного и техногенного характера</t>
  </si>
  <si>
    <t>Безвозмездные перечисления бюджетам</t>
  </si>
  <si>
    <t>Национальная безопасность и правоохранительная деятельность</t>
  </si>
  <si>
    <t>000</t>
  </si>
  <si>
    <t>в том числе:</t>
  </si>
  <si>
    <t>620</t>
  </si>
  <si>
    <t>Источники внешнего финансирования бюджета</t>
  </si>
  <si>
    <t>из них:</t>
  </si>
  <si>
    <t>Иные закупки товаров, работ и услуг для обеспечения государственных (муниципальных) нужд</t>
  </si>
  <si>
    <t>Прочая  закупка товаров, работ и услуг для обеспечения государственных (муниципальных) нужд</t>
  </si>
  <si>
    <t>251</t>
  </si>
  <si>
    <t>540</t>
  </si>
  <si>
    <t>03</t>
  </si>
  <si>
    <t>01</t>
  </si>
  <si>
    <t>Перечисления другим бюджетам бюджетной системы Российской Федерации</t>
  </si>
  <si>
    <t>250</t>
  </si>
  <si>
    <t>200</t>
  </si>
  <si>
    <t xml:space="preserve">Осуществление внешнего муниципального финансового контроля 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</si>
  <si>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</t>
  </si>
  <si>
    <t xml:space="preserve">Выполнение  отдельных функций органами местного самоуправления </t>
  </si>
  <si>
    <t>00 0 0000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</si>
  <si>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образований</t>
  </si>
  <si>
    <t>122</t>
  </si>
  <si>
    <t>02</t>
  </si>
  <si>
    <t>Иные выплаты персоналу государственных (муниципальных) органов, за исключением фонда оплаты труда</t>
  </si>
  <si>
    <t>213</t>
  </si>
  <si>
    <t>121</t>
  </si>
  <si>
    <t>211</t>
  </si>
  <si>
    <t>210</t>
  </si>
  <si>
    <t>Фонд оплаты труда государственных (муниципальных) органов и взносы по обязательному социальному страхованию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</si>
  <si>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</si>
  <si>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</si>
  <si>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</si>
  <si>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</si>
  <si>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</si>
  <si>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Функционирование высшего должностного лица субъекта Российской Федерации и муниципального образования</t>
  </si>
  <si>
    <t>00</t>
  </si>
  <si>
    <t>13</t>
  </si>
  <si>
    <t>Иные расходы, направленные на решение вопросов местного значения</t>
  </si>
  <si>
    <t>241</t>
  </si>
  <si>
    <t>611</t>
  </si>
  <si>
    <t>11</t>
  </si>
  <si>
    <t>240</t>
  </si>
  <si>
    <t>610</t>
  </si>
  <si>
    <t>Субсидии бюджетным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</si>
  <si>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</si>
  <si>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</si>
  <si>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Предоставление муниципальным бюджетным учреждениям субсидий</t>
  </si>
  <si>
    <t xml:space="preserve">Физическая культура </t>
  </si>
  <si>
    <t>10</t>
  </si>
  <si>
    <t>300</t>
  </si>
  <si>
    <t>Проведение мероприятий</t>
  </si>
  <si>
    <t>Осуществление расчетов и выплата доплат к пенсиям муниципальных служащих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</si>
  <si>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</t>
  </si>
  <si>
    <t>08</t>
  </si>
  <si>
    <t>Культура, кинематография</t>
  </si>
  <si>
    <t>07</t>
  </si>
  <si>
    <t>Образование</t>
  </si>
  <si>
    <t>310</t>
  </si>
  <si>
    <t>05</t>
  </si>
  <si>
    <t>340</t>
  </si>
  <si>
    <t>244</t>
  </si>
  <si>
    <t>226</t>
  </si>
  <si>
    <t>225</t>
  </si>
  <si>
    <t>Услуги по содержанию имущества</t>
  </si>
  <si>
    <t>222</t>
  </si>
  <si>
    <t>220</t>
  </si>
  <si>
    <t>Прочая закупка товаров, работ и услуг для обеспечения государственных  (муниципальных) нужд</t>
  </si>
  <si>
    <t>Закупка товаров, работ и услуг для государственных (муниципальных) нужд</t>
  </si>
  <si>
    <t>Организация и содержание территорий поселений</t>
  </si>
  <si>
    <t>223</t>
  </si>
  <si>
    <t>Коммунальные услуги</t>
  </si>
  <si>
    <t>09</t>
  </si>
  <si>
    <t>04</t>
  </si>
  <si>
    <t>Содержание и ремонт автомобильных дорог</t>
  </si>
  <si>
    <t xml:space="preserve">Дорожное хозяйство (дорожные фонды) </t>
  </si>
  <si>
    <t>Обеспечение первичных мер пожарной безопасности в границах населенных пунктов муниципальных образований</t>
  </si>
  <si>
    <t>Защита  населения и территории  от чрезвычайных ситуаций природного и техногенного характера, гражданская оборона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</si>
  <si>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</si>
  <si>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Расходы на осуществление первичного воинского учета на территориях, где отсутствуют военные комиссариаты</t>
  </si>
  <si>
    <t>Расходы, осуществляемые за счет  субсидий, субвенций и иных межбюджетных трансфертов из федерального бюджета</t>
  </si>
  <si>
    <t>Выполнение  отдельных функций органами местного самоуправления  за счет средств федерального бюджета</t>
  </si>
  <si>
    <t>Владение, пользование и распоряжение имуществом, находящимся в муниципальной собственности , за исключением владения, пользования и распоряжения имуществом, необходимым для осуществления части полномочий по решению вопросов местного значения, не переданных  соглашением</t>
  </si>
  <si>
    <t>Обслуживание  и сопровождение сайтов и блогов</t>
  </si>
  <si>
    <t>Создание и содержание электронных адресных планов муниципальных образований</t>
  </si>
  <si>
    <t>290</t>
  </si>
  <si>
    <t>Уплата прочих налогов, сборов и иных платежей</t>
  </si>
  <si>
    <t>850</t>
  </si>
  <si>
    <t>Уплата налогов, сборов и иных платежей</t>
  </si>
  <si>
    <t>800</t>
  </si>
  <si>
    <t>Иные бюджетные ассигнования</t>
  </si>
  <si>
    <t>Ежегодный членский взнос в ассоциацию "Совет муниципальных образований Ленинградской области"</t>
  </si>
  <si>
    <t>870</t>
  </si>
  <si>
    <t>Резервные средства</t>
  </si>
  <si>
    <t>06</t>
  </si>
  <si>
    <t>Формирование, исполнение бюджетов поселений  и ведомственный контроль за их исполнением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</si>
  <si>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</si>
  <si>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>221</t>
  </si>
  <si>
    <t>212</t>
  </si>
  <si>
    <t>Глава местной администрации</t>
  </si>
  <si>
    <t>Выполнение  отдельных функций органами местного самоуправления  за счет средств областного бюджета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</si>
  <si>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</si>
  <si>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Расходы бюджета - всего</t>
  </si>
  <si>
    <t>Код расхода по бюджетной классификации</t>
  </si>
  <si>
    <t>Код строки</t>
  </si>
  <si>
    <t>933</t>
  </si>
  <si>
    <t>952</t>
  </si>
  <si>
    <t xml:space="preserve">Субсидии бюджетным учреждениям </t>
  </si>
  <si>
    <t>Субсидии бюджетным учреждениям на финансовое обеспечение государственного (муниципального) задания  на оказание  государственных (муниципальных) услуг (выполнение работ)</t>
  </si>
  <si>
    <t>Совет депутатов МО "Красносельское сельское поселение" Выборгского района Ленинградской области</t>
  </si>
  <si>
    <t>Безвозмездные перечисления государственными и муниципальным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</si>
  <si>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</si>
  <si>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450</t>
  </si>
  <si>
    <t>226-000</t>
  </si>
  <si>
    <t>290-000</t>
  </si>
  <si>
    <t>x</t>
  </si>
  <si>
    <t xml:space="preserve">Получение бюджетных кредитов  от других бюджетов бюджетной системы Российской Федерации в валюте Российской Федерации </t>
  </si>
  <si>
    <t>000 01030100000000 700</t>
  </si>
  <si>
    <t xml:space="preserve">Получение бюджетных кредитов  от других бюджетов бюджетной системы Российской Федерации бюджетами поселений  в валюте Российской Федерации </t>
  </si>
  <si>
    <t>000 01030100100000 710</t>
  </si>
  <si>
    <t>Погашение  бюджетных кредитов, полученных от других бюджетов бюджетной системы Российской Федерации в валюте Российской Федерации</t>
  </si>
  <si>
    <t>000 01030100000000 800</t>
  </si>
  <si>
    <t>000 01030100100000 810</t>
  </si>
  <si>
    <t>увеличение прочих остатков денежных средств бюджетов поселений</t>
  </si>
  <si>
    <t>уменьшение  остатков средств бюджетов</t>
  </si>
  <si>
    <t>уменьшение прочих остатков  средств бюджетов</t>
  </si>
  <si>
    <t>уменьшение прочих остатков денежных средств бюджетов поселений</t>
  </si>
  <si>
    <t>Подготовка проектов генеральных планов муниципального образования, правил землепользования и застройки, утверждение подготовленной на основе генеральных планов муниципального образования документации по планировке территории, выдача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поселений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</si>
  <si>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</si>
  <si>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</si>
  <si>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</si>
  <si>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400</t>
  </si>
  <si>
    <t xml:space="preserve">Бюджетные инвестиции </t>
  </si>
  <si>
    <t>Капитальные вложения в объекты недвижимого имущества государственной (муниципальной) собственности</t>
  </si>
  <si>
    <t>Строительство контейнерных площадок</t>
  </si>
  <si>
    <t>Выплата ветеранам Великой Отечественной войны в связи с юбилейными днями рождения, начиная с 90-летия</t>
  </si>
  <si>
    <t>360</t>
  </si>
  <si>
    <t>Социальное обеспечение и иные выплаты населению</t>
  </si>
  <si>
    <t>Иные выплаты населению</t>
  </si>
  <si>
    <t>260</t>
  </si>
  <si>
    <t>262</t>
  </si>
  <si>
    <t>Пособия по социальной помощи населению</t>
  </si>
  <si>
    <t>Погашение бюджетами  поселений кредитов, полученных от других бюджетов бюджетной системы Российской Федерации в валюте Российской Федерации</t>
  </si>
  <si>
    <t>15</t>
  </si>
  <si>
    <t xml:space="preserve">Администрация МО "Красносельское сельское поселение" </t>
  </si>
  <si>
    <t>90 0 0000</t>
  </si>
  <si>
    <t>90 1 0000</t>
  </si>
  <si>
    <t>90 1 1000</t>
  </si>
  <si>
    <t>90 1 1002</t>
  </si>
  <si>
    <t>90 1 1004</t>
  </si>
  <si>
    <t>90 1 2024</t>
  </si>
  <si>
    <t>Проведение праздничных мероприятий (9 Мая, день Ленинградской области, день Выборгского района и города Выборга и др.)</t>
  </si>
  <si>
    <t>90 1 2000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</si>
  <si>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</si>
  <si>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>90 1 2028</t>
  </si>
  <si>
    <t>90 1 6000</t>
  </si>
  <si>
    <t>90 1 6516</t>
  </si>
  <si>
    <t>90 1 7134</t>
  </si>
  <si>
    <t xml:space="preserve">Мероприятия в сфере административных правоотношений </t>
  </si>
  <si>
    <t>Расходы, осуществляемые органами местного самоуправления за счет субсидий, субвенций и иных межбюджетных трансфертов из областного бюджета</t>
  </si>
  <si>
    <t>90 1 7000</t>
  </si>
  <si>
    <t>90 1 6501</t>
  </si>
  <si>
    <t>90 1 9000</t>
  </si>
  <si>
    <t>90 1 9701</t>
  </si>
  <si>
    <t>01 0 0000</t>
  </si>
  <si>
    <t>Муниципальная программа "Общество и власть в МО "Красносельское сельское поселение" на 2015-2017 годы"</t>
  </si>
  <si>
    <t>01 0 2000</t>
  </si>
  <si>
    <t>01 0 2021</t>
  </si>
  <si>
    <t>01 0 2060</t>
  </si>
  <si>
    <t>01 0 2062</t>
  </si>
  <si>
    <t>90 1 2025</t>
  </si>
  <si>
    <t>853</t>
  </si>
  <si>
    <t>90 1 6502</t>
  </si>
  <si>
    <t>90 1 6515</t>
  </si>
  <si>
    <t>90 1 5118</t>
  </si>
  <si>
    <t>Непрограммные расходы</t>
  </si>
  <si>
    <t>90 1 5000</t>
  </si>
  <si>
    <t>02 0 0000</t>
  </si>
  <si>
    <t>Муниципальная программа "Безопасность МО "Красносельское сельское поселение" на 2015-2017 годы"</t>
  </si>
  <si>
    <t>02 0 2000</t>
  </si>
  <si>
    <t>Обеспечение безопасности на водных объектах</t>
  </si>
  <si>
    <t>02 0 2033</t>
  </si>
  <si>
    <t>02 0 2034</t>
  </si>
  <si>
    <t>02 0 2036</t>
  </si>
  <si>
    <t>03 0 0000</t>
  </si>
  <si>
    <t>03 0 2042</t>
  </si>
  <si>
    <t>03 0 2000</t>
  </si>
  <si>
    <t>03 0 2057</t>
  </si>
  <si>
    <t>Капитальный ремонт и ремонт дворовых территорий  многоквартирных домов, проездов к дворовым территориям многоквартирных домов</t>
  </si>
  <si>
    <t>12</t>
  </si>
  <si>
    <t>90 1 2039</t>
  </si>
  <si>
    <t>Создание условий для развития малого и среднего предпринимательства</t>
  </si>
  <si>
    <t>90 1 2044</t>
  </si>
  <si>
    <t>Непрограммные расходы органов исполнительной власти МО "Красносельское сельское поселение"</t>
  </si>
  <si>
    <t>04 1 2047</t>
  </si>
  <si>
    <t>Содержание объектов коммунального хозяйства</t>
  </si>
  <si>
    <t>04 1 2000</t>
  </si>
  <si>
    <t>Подпрограмма "Энергетика в МО "Красносельское сельское поселение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 в МО "Красносельское сельское поселение" на 2015-2017 годы"</t>
  </si>
  <si>
    <t>04 1 0000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</si>
  <si>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 в МО "Красносельское  сельское поселение" на 2015-2017 годы"</t>
  </si>
  <si>
    <t>04 0 0000</t>
  </si>
  <si>
    <t>04 2 2047</t>
  </si>
  <si>
    <t>Подпрограмма "Водоснабжение и водоотведение в МО "Красносельское сельское поселение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 в МО "Красносельское сельское поселение" на 2015-2017 годы"</t>
  </si>
  <si>
    <t>04 2 0000</t>
  </si>
  <si>
    <t>90 1 6517</t>
  </si>
  <si>
    <t xml:space="preserve">Организация ритуальных услуг </t>
  </si>
  <si>
    <t>05 0 0000</t>
  </si>
  <si>
    <t>Муниципальная программа "Благоустройство МО "Красносельское сельское поселение" на 2015-2017 годы"</t>
  </si>
  <si>
    <t>05 0 2000</t>
  </si>
  <si>
    <t>05 0 2048</t>
  </si>
  <si>
    <t>05 0 2049</t>
  </si>
  <si>
    <t>05 0 2050</t>
  </si>
  <si>
    <t>05 0 2051</t>
  </si>
  <si>
    <t>05 0 2052</t>
  </si>
  <si>
    <t>05 0 8613</t>
  </si>
  <si>
    <t>05 0 8000</t>
  </si>
  <si>
    <t>06 4 1006</t>
  </si>
  <si>
    <t>Подпрограмма "Развитие молодежной политики в МО "Красносельское сельское поселение" муниципальной программы "Развитие культуры, молодежной политики, физической культуры и спорта в МО "Красносельское сельское поселение" на 2015-2017 годы"</t>
  </si>
  <si>
    <t>06 4 0000</t>
  </si>
  <si>
    <t>Муниципальная программа "Развитие культуры, молодежной политики, физической культуры и спорта в МО "Красносельское сельское поселение" на 2015-2017 годы"</t>
  </si>
  <si>
    <t>06 0 0000</t>
  </si>
  <si>
    <t>06 2 0000</t>
  </si>
  <si>
    <t>Подпрограмма "Организация культурного досуга и отдыха в МО "Красносельское сельское поселение" муниципальной программы "Развитие культуры, молодежной политики, физической культуры и спорта в МО "Красносельское сельское поселение" на 2015-2017 годы"</t>
  </si>
  <si>
    <t>06 2 1000</t>
  </si>
  <si>
    <t>06 2 1006</t>
  </si>
  <si>
    <t>06 2 2031</t>
  </si>
  <si>
    <t>Оформление, содержание, обслуживание и ремонт объектов муниципального имущества</t>
  </si>
  <si>
    <t>06 2 2000</t>
  </si>
  <si>
    <t>06 3 1006</t>
  </si>
  <si>
    <t>Подпрограмма "Библиотечное обслуживание населения в МО "Красносельское сельское поселение" муниципальной программы "Развитие культуры, молодежной политики, физической культуры и спорта в МО "Красносельское сельское поселение" на 2015-2017 годы"</t>
  </si>
  <si>
    <t>06 3 0000</t>
  </si>
  <si>
    <t>06 3 1000</t>
  </si>
  <si>
    <t>90 1 6505</t>
  </si>
  <si>
    <t>90 1 9711</t>
  </si>
  <si>
    <t>06 1 1006</t>
  </si>
  <si>
    <t>06 1 1000</t>
  </si>
  <si>
    <t>06 1 0000</t>
  </si>
  <si>
    <t>Подпрограмма "Развитие физической культуры и спорта в МО "Красносельское сельское поселение" муниципальной программы "Развитие культуры, молодежной политики, физической культуры и спорта в МО "Красносельское сельское поселение" на 2015-2017 годы"</t>
  </si>
  <si>
    <t>06 1 8611</t>
  </si>
  <si>
    <t>Бюджетные инвестиции в объекты капитального строительства собственности муниципальных образований</t>
  </si>
  <si>
    <t>06 1 8000</t>
  </si>
  <si>
    <t>90 1 9702</t>
  </si>
  <si>
    <t>730</t>
  </si>
  <si>
    <t>231</t>
  </si>
  <si>
    <t>Обслуживание муниципального долга</t>
  </si>
  <si>
    <t>230</t>
  </si>
  <si>
    <t>Обслуживание государственного (муниципального) долга</t>
  </si>
  <si>
    <t>Обслуживание внутреннего долга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</si>
  <si>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</si>
  <si>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</si>
  <si>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90 1 1001</t>
  </si>
  <si>
    <t>90 1 6528</t>
  </si>
  <si>
    <t>310-000</t>
  </si>
  <si>
    <t>без апп.</t>
  </si>
  <si>
    <t>Содержание и уборка территорий улиц, площадей, тротуаров (за исключением придомовых территорий)</t>
  </si>
  <si>
    <t>Строительство плоскостных сооружений</t>
  </si>
  <si>
    <t>план</t>
  </si>
  <si>
    <t>факт</t>
  </si>
  <si>
    <t>Муниципальная программа "Развитие автомобильных дорог местного значения в МО "Красносельское сельское поселение" на 2015-2017 годы"</t>
  </si>
  <si>
    <t>02 0 7088</t>
  </si>
  <si>
    <t>02 0 7000</t>
  </si>
  <si>
    <t>Расходы, осуществляемые за счет субсидий , субвенций и иных межбюджетных трансфертов из областного бюджета</t>
  </si>
  <si>
    <t>03 0 7088</t>
  </si>
  <si>
    <t>03 0 7000</t>
  </si>
  <si>
    <t>04 2 7088</t>
  </si>
  <si>
    <t>04 2 7000</t>
  </si>
  <si>
    <t>05 0 7088</t>
  </si>
  <si>
    <t>05 0 7000</t>
  </si>
  <si>
    <t>Получение кредитов от кредитных организаций бюджетами сельских поселений в валюте Российской Федерации</t>
  </si>
  <si>
    <t>Получение кредитов от кредитных организаций в валюте Российской Федерации</t>
  </si>
  <si>
    <t>Кредиты кредитных организаций в валюте Российской Федерации</t>
  </si>
  <si>
    <t>000 01020000100000 710</t>
  </si>
  <si>
    <t>000 01020000100000 700</t>
  </si>
  <si>
    <t>000 01020000100000 000</t>
  </si>
  <si>
    <t>90 1 2105</t>
  </si>
  <si>
    <t>Мероприятия по землеустройству и землепользованию</t>
  </si>
  <si>
    <t>852</t>
  </si>
  <si>
    <t>90 1 9705</t>
  </si>
  <si>
    <t>Уплата сборов, штрафов и пени</t>
  </si>
  <si>
    <t>04 2 8606</t>
  </si>
  <si>
    <t>Строительство очистных сооружений</t>
  </si>
  <si>
    <t>933 20204999100000 151</t>
  </si>
  <si>
    <t>010</t>
  </si>
  <si>
    <t>Прочие межбюджетные трансферты, передаваемые бюджетам сельских поселений</t>
  </si>
  <si>
    <t>933 20204999000000 151</t>
  </si>
  <si>
    <t>Прочие межбюджетные трансферты, передаваемые бюджетам</t>
  </si>
  <si>
    <t>933 20204000000000 151</t>
  </si>
  <si>
    <t>933 20203024100000 151</t>
  </si>
  <si>
    <t>Субвенции бюджетам сельских поселений на выполнение передаваемых полномочий субъектов Российской Федерации</t>
  </si>
  <si>
    <t>933 20203024000000 151</t>
  </si>
  <si>
    <t>Субвенции местным бюджетам на выполнение передаваемых полномочий субъектов Российской Федерации</t>
  </si>
  <si>
    <t>933 20203015100000 151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</si>
  <si>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</si>
  <si>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933 20203015000000 151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</si>
  <si>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</si>
  <si>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933 20203000000000 151</t>
  </si>
  <si>
    <t>Субвенции бюджетам субъектов Российской Федерации и муниципальных образований</t>
  </si>
  <si>
    <t>933 20202999100000 151</t>
  </si>
  <si>
    <t>Прочие субсидии бюджетам сельских поселений</t>
  </si>
  <si>
    <t>933 20202999000000 151</t>
  </si>
  <si>
    <t>Прочие субсидии</t>
  </si>
  <si>
    <t>933 20202000000000 151</t>
  </si>
  <si>
    <t>Субсидии бюджетам бюджетной системы Российской Федерации (межбюджетные субсидии)</t>
  </si>
  <si>
    <t>933 20201001100000 151</t>
  </si>
  <si>
    <t>Дотации бюджетам сельских поселений на выравнивание бюджетной обеспеченности</t>
  </si>
  <si>
    <t>933 20201001000000 151</t>
  </si>
  <si>
    <t>Дотации на выравнивание бюджетной обеспеченности</t>
  </si>
  <si>
    <t>933 20201000000000 151</t>
  </si>
  <si>
    <t>Дотации бюджетам субъектов Российской Федерации и муниципальных образований</t>
  </si>
  <si>
    <t>933 20200000000000 000</t>
  </si>
  <si>
    <t>Безвозмездные поступления от других бюджетов бюджетной системы Российской Федерации</t>
  </si>
  <si>
    <t>933 20000000000000 000</t>
  </si>
  <si>
    <t>Безвозмездные поступления</t>
  </si>
  <si>
    <t>-</t>
  </si>
  <si>
    <t>933 11705050100000 180</t>
  </si>
  <si>
    <t>Прочие неналоговые доходы бюджетов сельских поселений</t>
  </si>
  <si>
    <t>933 11705000000000 180</t>
  </si>
  <si>
    <t>Прочие неналоговые доходы</t>
  </si>
  <si>
    <t>933 11700000000000 000</t>
  </si>
  <si>
    <t>902 11402053100000 410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</si>
  <si>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</si>
  <si>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902 11402050130000 410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</si>
  <si>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</si>
  <si>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902 11402000000000 000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</si>
  <si>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</si>
  <si>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902 11400000000000 000</t>
  </si>
  <si>
    <t>Доходы от продажи материальных и нематериальных активов</t>
  </si>
  <si>
    <t>902 11105075100000 120</t>
  </si>
  <si>
    <t>Доходы от сдачи в аренду имущества, составляющего казну сельских поселений (за исключением земельных участков)</t>
  </si>
  <si>
    <t>902 11105070000000 120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</si>
  <si>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</si>
  <si>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902 11105000000000 120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</si>
  <si>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</si>
  <si>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902 11100000000000 000</t>
  </si>
  <si>
    <t>Доходы от использования имущества, находящегося в государственной и муниципальной собственности</t>
  </si>
  <si>
    <t>933 10804020010000 110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</si>
  <si>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</si>
  <si>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933 10804000010000 110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</si>
  <si>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</si>
  <si>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933 10800000000000 000</t>
  </si>
  <si>
    <t>Государственная пошлина</t>
  </si>
  <si>
    <t>182 10606043100000 110</t>
  </si>
  <si>
    <t>Земельный налог с физических лиц, обладающих земельным участком, расположенным в границах сельских поселений</t>
  </si>
  <si>
    <t>182 10606040000000 110</t>
  </si>
  <si>
    <t>Земельный налог с физических лиц</t>
  </si>
  <si>
    <t>182 10606033100000 110</t>
  </si>
  <si>
    <t>Земельный налог с организаций, обладающих земельным участком, расположенным в границах сельских поселений</t>
  </si>
  <si>
    <t>182 10606030030000 110</t>
  </si>
  <si>
    <t>Земельный налог с организаций</t>
  </si>
  <si>
    <t>182 10606000000000 110</t>
  </si>
  <si>
    <t>Земельный налог</t>
  </si>
  <si>
    <t>182 10604012024000 110</t>
  </si>
  <si>
    <t>Транспортный налог с физических лиц (прочие поступления)</t>
  </si>
  <si>
    <t>182 10604012022100 110</t>
  </si>
  <si>
    <t>Транспортный налог с физических лиц (пени по соответствующему платежу)</t>
  </si>
  <si>
    <t>182 10604012021000 110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</si>
  <si>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</si>
  <si>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182 10604012020000 110</t>
  </si>
  <si>
    <t>Транспортный налог с физических лиц</t>
  </si>
  <si>
    <t>182 10604011021000 110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</si>
  <si>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</si>
  <si>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182 10604011020000 110</t>
  </si>
  <si>
    <t>Транспортный налог с организаций</t>
  </si>
  <si>
    <t>182 10604000020000 110</t>
  </si>
  <si>
    <t>Транспортный налог</t>
  </si>
  <si>
    <t>182 10601030102100 110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</si>
  <si>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</si>
  <si>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</si>
  <si>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</si>
  <si>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</si>
  <si>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</si>
  <si>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182 10601000000000 110</t>
  </si>
  <si>
    <t>Налог на имущество физических лиц</t>
  </si>
  <si>
    <t>182 10600000000000 000</t>
  </si>
  <si>
    <t>Налоги на имущество</t>
  </si>
  <si>
    <t>182 10503010013000 110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</si>
  <si>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</si>
  <si>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182 10503010010000 110</t>
  </si>
  <si>
    <t>Единый сельскохозяйственный налог</t>
  </si>
  <si>
    <t>182 10503000010000 110</t>
  </si>
  <si>
    <t>182 10500000000000 000</t>
  </si>
  <si>
    <t>Налоги на совокупный доход</t>
  </si>
  <si>
    <t>100 10302260010000 110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</si>
  <si>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</si>
  <si>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</si>
  <si>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</si>
  <si>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</si>
  <si>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</si>
  <si>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</si>
  <si>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</si>
  <si>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100 10302000010000 110</t>
  </si>
  <si>
    <t>Акцизы по подакцизным товарам (продукции), производимым на территории Российской Федерации</t>
  </si>
  <si>
    <t>100 10300000000000 000</t>
  </si>
  <si>
    <t>Налоги на товары (работы, услуги), реализуемые на территории Российской Федерации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</si>
  <si>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</si>
  <si>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</si>
  <si>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</si>
  <si>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</si>
  <si>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</si>
  <si>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</si>
  <si>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</si>
  <si>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</si>
  <si>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182 10102010012100 110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</si>
  <si>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</si>
  <si>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</si>
  <si>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</si>
  <si>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</si>
  <si>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</si>
  <si>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182 10102000010000 110</t>
  </si>
  <si>
    <t>Налог на доходы физических лиц</t>
  </si>
  <si>
    <t>182 10100000000000 000</t>
  </si>
  <si>
    <t>Налоги на прибыль, доходы</t>
  </si>
  <si>
    <t>000 10000000000000 000</t>
  </si>
  <si>
    <t>Налоговые и неналоговые доходы</t>
  </si>
  <si>
    <t>X</t>
  </si>
  <si>
    <t>Доходы бюджета - всего</t>
  </si>
  <si>
    <t>6</t>
  </si>
  <si>
    <t>5</t>
  </si>
  <si>
    <t>4</t>
  </si>
  <si>
    <t>Код дохода по бюджетной классификации</t>
  </si>
  <si>
    <t xml:space="preserve"> Наименование показателя</t>
  </si>
  <si>
    <t xml:space="preserve">                                 1. Доходы бюджета</t>
  </si>
  <si>
    <t>383</t>
  </si>
  <si>
    <t xml:space="preserve">             по ОКЕИ</t>
  </si>
  <si>
    <t>Единица измерения: руб.</t>
  </si>
  <si>
    <t>Периодичность: годовая</t>
  </si>
  <si>
    <t>41615436</t>
  </si>
  <si>
    <t>по ОКТМО</t>
  </si>
  <si>
    <t>Бюджет муниципального образования "Красносельское сельское поселение" Выборгского района Ленинградской области</t>
  </si>
  <si>
    <t>Наименование публично-правового образования:</t>
  </si>
  <si>
    <t xml:space="preserve">    Глава по БК</t>
  </si>
  <si>
    <t>администрация муниципального образования "Красносельское сельское поселение" Выборгского района Ленинградской области</t>
  </si>
  <si>
    <t>Наименование финансового органа:</t>
  </si>
  <si>
    <t>75092729</t>
  </si>
  <si>
    <t xml:space="preserve">             по ОКПО</t>
  </si>
  <si>
    <t xml:space="preserve">                   Дата</t>
  </si>
  <si>
    <t>0503117</t>
  </si>
  <si>
    <t xml:space="preserve">  Форма по ОКУД</t>
  </si>
  <si>
    <t>КОДЫ</t>
  </si>
  <si>
    <t>ОТЧЕТ ОБ ИСПОЛНЕНИИ БЮДЖЕТА</t>
  </si>
  <si>
    <t>04 2 7026</t>
  </si>
  <si>
    <t>243</t>
  </si>
  <si>
    <t>06 2 7067</t>
  </si>
  <si>
    <t>Закупка товаров, работ, услуг в целях капитального ремонта государственного (муниципального) имущества</t>
  </si>
  <si>
    <t>Субсидия по программе "Развитие сельского хозяйства ЛО" в рамках подпрограммы "Устойчивое развитие сельских территорий ЛО"</t>
  </si>
  <si>
    <t>902 11109045100000 120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</si>
  <si>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</si>
  <si>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902 11109040000000 120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</si>
  <si>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</si>
  <si>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902 11109000000000 120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</si>
  <si>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</si>
  <si>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</si>
  <si>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</si>
  <si>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933 20202077100000 151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</si>
  <si>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</si>
  <si>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933 20202077000000 151</t>
  </si>
  <si>
    <t>Субсидии бюджетам на софинансирование капитальных вложений в объекты государственной (муниципальной) собственности</t>
  </si>
  <si>
    <t>04 2 7025</t>
  </si>
  <si>
    <t>Субсидии на мероприятия по строительству и реконструкции объектов водоснабжения, водоотведения и очистки вод в рамках подпрограммы "Водоснабжение и водоотведение Ленинградской области на 2014-2016 годы"</t>
  </si>
  <si>
    <t xml:space="preserve">Субсидии на мероприятия, направленные на безаварийную работу объектов водоснабжения и водоотведения в рамках подпрограммы "Водоснабжение и водоотведение Ленинградской области на 2014-2017 годы государственной программы "Обеспечение устойчивого функционирования и развития коммунальной и инженерной инфраструктуры и повышение энергоэффективности Ленинградской области" </t>
  </si>
  <si>
    <t>Мероприятия по реализации проектов местных инициатив граждан в рамках в рамках подпрограммы "Создание условий для эффективного выполнения ОМСУ своих полномочий" госпрограммы "Устойчивое общественное развитие в ЛО"</t>
  </si>
  <si>
    <t>Мероприятия по реализации проектов местных инициатив граждан в рамках в рамках подпрограммы "Создание условий для эффективного выполнения ОМСУ своих полномочий" госпрограммы  "Устойчивое общественное развитие в ЛО"</t>
  </si>
  <si>
    <t>933 11701050100000 180</t>
  </si>
  <si>
    <t>Невыясненные поступления, зачисляемые в бюджеты сельских поселений</t>
  </si>
  <si>
    <t>933 11701000000000 180</t>
  </si>
  <si>
    <t>Невыясненные поступления</t>
  </si>
  <si>
    <t>04 1 7016</t>
  </si>
  <si>
    <t>Мероприятия по подготовке объектов теплоснабжения к отопительному сезону на территории Ленинградской области</t>
  </si>
  <si>
    <t>01.09.2015</t>
  </si>
  <si>
    <t>на 01.09.2015 г.</t>
  </si>
  <si>
    <t>612</t>
  </si>
  <si>
    <t>06 2 7036</t>
  </si>
  <si>
    <t>Субсидии бюджетам учреждениям на иные цели</t>
  </si>
  <si>
    <t>Обеспечение выплат стимулирующего характера работникам муниципальных учреждений культуры</t>
  </si>
  <si>
    <t>06 3 7036</t>
  </si>
  <si>
    <t>сентября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</si>
</sst>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0_р_."/>
    <numFmt numFmtId="167" formatCode="#,##0.00&quot;р.&quot;"/>
    <numFmt numFmtId="168" formatCode="#,##0.000&quot;р.&quot;"/>
    <numFmt numFmtId="169" formatCode="#,##0.0000&quot;р.&quot;"/>
    <numFmt numFmtId="170" formatCode="#,##0.0000_р_."/>
    <numFmt numFmtId="171" formatCode="#,##0.000_р_."/>
    <numFmt numFmtId="172" formatCode="#,##0.00000_р_."/>
    <numFmt numFmtId="173" formatCode="_-* #,##0.000_р_._-;\-* #,##0.000_р_._-;_-* &quot;-&quot;??_р_._-;_-@_-"/>
    <numFmt numFmtId="174" formatCode="#,##0.0"/>
    <numFmt numFmtId="175" formatCode="#,##0.0_р_.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"/>
    <numFmt numFmtId="182" formatCode="0.00000"/>
    <numFmt numFmtId="183" formatCode="0.0000"/>
    <numFmt numFmtId="184" formatCode="0.00000000"/>
    <numFmt numFmtId="185" formatCode="0.0000000"/>
    <numFmt numFmtId="186" formatCode="000000"/>
    <numFmt numFmtId="187" formatCode="_-* #,##0.00_р_._-;\-* #,##0.00_р_._-;_-* \-??_р_._-;_-@_-"/>
    <numFmt numFmtId="188" formatCode="#,##0.00_ ;\-#,##0.00\ "/>
    <numFmt numFmtId="189" formatCode="?"/>
    <numFmt numFmtId="190" formatCode="dd/mm/yyyy\ &quot;г.&quot;"/>
    <numFmt numFmtId="191" formatCode="#,##0.000"/>
    <numFmt numFmtId="192" formatCode="#,##0.0000"/>
  </numFmts>
  <fonts count="55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8"/>
      <name val="Arial Cyr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9"/>
      <name val="Arial Cyr"/>
      <family val="0"/>
    </font>
    <font>
      <sz val="10"/>
      <name val="Arial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 horizontal="left"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0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42" fillId="0" borderId="16" xfId="42" applyNumberFormat="1" applyBorder="1" applyAlignment="1" applyProtection="1">
      <alignment horizontal="center" vertical="top" wrapText="1"/>
      <protection/>
    </xf>
    <xf numFmtId="0" fontId="0" fillId="0" borderId="14" xfId="0" applyBorder="1" applyAlignment="1">
      <alignment horizontal="center" vertical="top" wrapText="1"/>
    </xf>
    <xf numFmtId="0" fontId="42" fillId="0" borderId="17" xfId="42" applyNumberFormat="1" applyBorder="1" applyAlignment="1" applyProtection="1">
      <alignment horizontal="center" vertical="top" wrapText="1"/>
      <protection/>
    </xf>
    <xf numFmtId="0" fontId="0" fillId="0" borderId="0" xfId="0" applyBorder="1" applyAlignment="1">
      <alignment/>
    </xf>
    <xf numFmtId="0" fontId="7" fillId="0" borderId="0" xfId="0" applyFont="1" applyAlignment="1">
      <alignment horizontal="center" vertical="center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49" fontId="8" fillId="0" borderId="18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left" vertical="center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49" fontId="8" fillId="0" borderId="18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wrapText="1"/>
    </xf>
    <xf numFmtId="4" fontId="8" fillId="0" borderId="18" xfId="0" applyNumberFormat="1" applyFont="1" applyBorder="1" applyAlignment="1">
      <alignment horizontal="right" vertical="center"/>
    </xf>
    <xf numFmtId="0" fontId="8" fillId="0" borderId="18" xfId="0" applyFont="1" applyBorder="1" applyAlignment="1">
      <alignment wrapText="1"/>
    </xf>
    <xf numFmtId="2" fontId="0" fillId="0" borderId="0" xfId="0" applyNumberFormat="1" applyFill="1" applyAlignment="1">
      <alignment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right" vertical="center"/>
    </xf>
    <xf numFmtId="4" fontId="8" fillId="0" borderId="18" xfId="0" applyNumberFormat="1" applyFont="1" applyFill="1" applyBorder="1" applyAlignment="1">
      <alignment horizontal="right" vertical="center"/>
    </xf>
    <xf numFmtId="4" fontId="8" fillId="0" borderId="19" xfId="0" applyNumberFormat="1" applyFont="1" applyBorder="1" applyAlignment="1">
      <alignment horizontal="right" vertical="center" wrapText="1"/>
    </xf>
    <xf numFmtId="4" fontId="8" fillId="0" borderId="19" xfId="0" applyNumberFormat="1" applyFont="1" applyBorder="1" applyAlignment="1">
      <alignment horizontal="right" vertical="center"/>
    </xf>
    <xf numFmtId="4" fontId="3" fillId="0" borderId="18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3" fillId="0" borderId="18" xfId="0" applyNumberFormat="1" applyFont="1" applyBorder="1" applyAlignment="1">
      <alignment horizontal="right" vertical="center"/>
    </xf>
    <xf numFmtId="4" fontId="3" fillId="0" borderId="19" xfId="0" applyNumberFormat="1" applyFont="1" applyBorder="1" applyAlignment="1">
      <alignment horizontal="right" vertical="center"/>
    </xf>
    <xf numFmtId="4" fontId="3" fillId="0" borderId="18" xfId="0" applyNumberFormat="1" applyFont="1" applyBorder="1" applyAlignment="1">
      <alignment horizontal="right"/>
    </xf>
    <xf numFmtId="0" fontId="2" fillId="0" borderId="18" xfId="0" applyFont="1" applyFill="1" applyBorder="1" applyAlignment="1">
      <alignment horizontal="left" vertical="center" wrapText="1"/>
    </xf>
    <xf numFmtId="4" fontId="3" fillId="0" borderId="19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9" fontId="3" fillId="0" borderId="20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2" fillId="0" borderId="20" xfId="57" applyFont="1" applyFill="1" applyBorder="1" applyAlignment="1">
      <alignment vertical="top" wrapText="1"/>
      <protection/>
    </xf>
    <xf numFmtId="49" fontId="3" fillId="0" borderId="20" xfId="0" applyNumberFormat="1" applyFont="1" applyBorder="1" applyAlignment="1">
      <alignment horizontal="left" vertical="center" wrapText="1"/>
    </xf>
    <xf numFmtId="0" fontId="2" fillId="0" borderId="18" xfId="57" applyFont="1" applyFill="1" applyBorder="1" applyAlignment="1">
      <alignment vertical="top" wrapText="1"/>
      <protection/>
    </xf>
    <xf numFmtId="4" fontId="3" fillId="0" borderId="19" xfId="0" applyNumberFormat="1" applyFont="1" applyFill="1" applyBorder="1" applyAlignment="1">
      <alignment horizontal="right" vertical="center"/>
    </xf>
    <xf numFmtId="4" fontId="3" fillId="0" borderId="19" xfId="0" applyNumberFormat="1" applyFont="1" applyFill="1" applyBorder="1" applyAlignment="1">
      <alignment horizontal="right" vertical="center"/>
    </xf>
    <xf numFmtId="4" fontId="8" fillId="0" borderId="19" xfId="0" applyNumberFormat="1" applyFont="1" applyFill="1" applyBorder="1" applyAlignment="1">
      <alignment horizontal="right" vertical="center"/>
    </xf>
    <xf numFmtId="0" fontId="5" fillId="0" borderId="18" xfId="57" applyFont="1" applyFill="1" applyBorder="1" applyAlignment="1">
      <alignment vertical="top" wrapText="1"/>
      <protection/>
    </xf>
    <xf numFmtId="9" fontId="0" fillId="0" borderId="0" xfId="62" applyFont="1" applyBorder="1" applyAlignment="1">
      <alignment/>
    </xf>
    <xf numFmtId="49" fontId="8" fillId="0" borderId="18" xfId="0" applyNumberFormat="1" applyFont="1" applyFill="1" applyBorder="1" applyAlignment="1">
      <alignment horizontal="left" vertical="center" wrapText="1"/>
    </xf>
    <xf numFmtId="4" fontId="6" fillId="0" borderId="0" xfId="0" applyNumberFormat="1" applyFont="1" applyAlignment="1">
      <alignment vertical="top" wrapText="1"/>
    </xf>
    <xf numFmtId="4" fontId="0" fillId="0" borderId="0" xfId="0" applyNumberFormat="1" applyAlignment="1">
      <alignment vertical="top" wrapText="1"/>
    </xf>
    <xf numFmtId="4" fontId="0" fillId="0" borderId="10" xfId="0" applyNumberFormat="1" applyBorder="1" applyAlignment="1">
      <alignment vertical="top" wrapText="1"/>
    </xf>
    <xf numFmtId="4" fontId="6" fillId="0" borderId="0" xfId="0" applyNumberFormat="1" applyFont="1" applyAlignment="1">
      <alignment horizontal="center" vertical="top" wrapText="1"/>
    </xf>
    <xf numFmtId="4" fontId="0" fillId="0" borderId="17" xfId="0" applyNumberFormat="1" applyBorder="1" applyAlignment="1" quotePrefix="1">
      <alignment horizontal="center" vertical="top" wrapText="1"/>
    </xf>
    <xf numFmtId="0" fontId="13" fillId="33" borderId="19" xfId="0" applyFont="1" applyFill="1" applyBorder="1" applyAlignment="1">
      <alignment vertical="center" wrapText="1"/>
    </xf>
    <xf numFmtId="0" fontId="12" fillId="0" borderId="0" xfId="53" applyFont="1" applyFill="1">
      <alignment/>
      <protection/>
    </xf>
    <xf numFmtId="0" fontId="12" fillId="0" borderId="0" xfId="53" applyFont="1" applyFill="1" applyBorder="1">
      <alignment/>
      <protection/>
    </xf>
    <xf numFmtId="165" fontId="12" fillId="0" borderId="0" xfId="53" applyNumberFormat="1" applyFont="1" applyFill="1" applyBorder="1">
      <alignment/>
      <protection/>
    </xf>
    <xf numFmtId="4" fontId="12" fillId="0" borderId="0" xfId="53" applyNumberFormat="1" applyFont="1" applyFill="1" applyBorder="1">
      <alignment/>
      <protection/>
    </xf>
    <xf numFmtId="165" fontId="11" fillId="0" borderId="0" xfId="53" applyNumberFormat="1" applyFont="1" applyFill="1" applyBorder="1" applyAlignment="1">
      <alignment horizontal="right" vertical="center"/>
      <protection/>
    </xf>
    <xf numFmtId="49" fontId="11" fillId="0" borderId="0" xfId="53" applyNumberFormat="1" applyFont="1" applyFill="1" applyBorder="1" applyAlignment="1">
      <alignment vertical="center"/>
      <protection/>
    </xf>
    <xf numFmtId="49" fontId="11" fillId="0" borderId="0" xfId="53" applyNumberFormat="1" applyFont="1" applyFill="1" applyBorder="1" applyAlignment="1">
      <alignment horizontal="center" vertical="center"/>
      <protection/>
    </xf>
    <xf numFmtId="49" fontId="11" fillId="0" borderId="0" xfId="53" applyNumberFormat="1" applyFont="1" applyFill="1" applyBorder="1" applyAlignment="1">
      <alignment horizontal="left" vertical="center" wrapText="1"/>
      <protection/>
    </xf>
    <xf numFmtId="165" fontId="12" fillId="0" borderId="0" xfId="53" applyNumberFormat="1" applyFont="1" applyFill="1" applyBorder="1" applyAlignment="1">
      <alignment horizontal="right" vertical="center"/>
      <protection/>
    </xf>
    <xf numFmtId="49" fontId="12" fillId="0" borderId="0" xfId="53" applyNumberFormat="1" applyFont="1" applyFill="1" applyBorder="1" applyAlignment="1">
      <alignment vertical="center"/>
      <protection/>
    </xf>
    <xf numFmtId="49" fontId="12" fillId="0" borderId="0" xfId="53" applyNumberFormat="1" applyFont="1" applyFill="1" applyBorder="1" applyAlignment="1">
      <alignment horizontal="center" vertical="center"/>
      <protection/>
    </xf>
    <xf numFmtId="49" fontId="12" fillId="0" borderId="0" xfId="53" applyNumberFormat="1" applyFont="1" applyFill="1" applyBorder="1" applyAlignment="1">
      <alignment horizontal="left" vertical="center" wrapText="1"/>
      <protection/>
    </xf>
    <xf numFmtId="0" fontId="11" fillId="0" borderId="0" xfId="53" applyNumberFormat="1" applyFont="1" applyFill="1" applyBorder="1" applyAlignment="1">
      <alignment horizontal="left" vertical="center" wrapText="1"/>
      <protection/>
    </xf>
    <xf numFmtId="0" fontId="11" fillId="0" borderId="0" xfId="53" applyFont="1" applyFill="1">
      <alignment/>
      <protection/>
    </xf>
    <xf numFmtId="49" fontId="11" fillId="0" borderId="18" xfId="53" applyNumberFormat="1" applyFont="1" applyFill="1" applyBorder="1" applyAlignment="1">
      <alignment vertical="center"/>
      <protection/>
    </xf>
    <xf numFmtId="49" fontId="11" fillId="0" borderId="18" xfId="53" applyNumberFormat="1" applyFont="1" applyFill="1" applyBorder="1" applyAlignment="1">
      <alignment horizontal="center" vertical="center"/>
      <protection/>
    </xf>
    <xf numFmtId="4" fontId="13" fillId="0" borderId="18" xfId="53" applyNumberFormat="1" applyFont="1" applyFill="1" applyBorder="1" applyAlignment="1">
      <alignment horizontal="right" vertical="center"/>
      <protection/>
    </xf>
    <xf numFmtId="49" fontId="13" fillId="0" borderId="18" xfId="53" applyNumberFormat="1" applyFont="1" applyFill="1" applyBorder="1" applyAlignment="1">
      <alignment horizontal="center" vertical="center"/>
      <protection/>
    </xf>
    <xf numFmtId="0" fontId="13" fillId="0" borderId="18" xfId="53" applyFont="1" applyFill="1" applyBorder="1" applyAlignment="1">
      <alignment horizontal="left" vertical="center"/>
      <protection/>
    </xf>
    <xf numFmtId="49" fontId="13" fillId="0" borderId="18" xfId="53" applyNumberFormat="1" applyFont="1" applyFill="1" applyBorder="1" applyAlignment="1">
      <alignment horizontal="left" vertical="center" wrapText="1"/>
      <protection/>
    </xf>
    <xf numFmtId="49" fontId="14" fillId="0" borderId="18" xfId="53" applyNumberFormat="1" applyFont="1" applyFill="1" applyBorder="1" applyAlignment="1">
      <alignment horizontal="center" vertical="center"/>
      <protection/>
    </xf>
    <xf numFmtId="0" fontId="13" fillId="0" borderId="18" xfId="53" applyFont="1" applyFill="1" applyBorder="1">
      <alignment/>
      <protection/>
    </xf>
    <xf numFmtId="4" fontId="14" fillId="0" borderId="18" xfId="53" applyNumberFormat="1" applyFont="1" applyFill="1" applyBorder="1" applyAlignment="1">
      <alignment horizontal="right" vertical="center"/>
      <protection/>
    </xf>
    <xf numFmtId="0" fontId="14" fillId="0" borderId="18" xfId="53" applyFont="1" applyFill="1" applyBorder="1" applyAlignment="1">
      <alignment vertical="top" wrapText="1"/>
      <protection/>
    </xf>
    <xf numFmtId="49" fontId="14" fillId="0" borderId="18" xfId="53" applyNumberFormat="1" applyFont="1" applyFill="1" applyBorder="1" applyAlignment="1">
      <alignment horizontal="left" vertical="center" wrapText="1"/>
      <protection/>
    </xf>
    <xf numFmtId="49" fontId="14" fillId="0" borderId="19" xfId="53" applyNumberFormat="1" applyFont="1" applyFill="1" applyBorder="1" applyAlignment="1">
      <alignment horizontal="center" vertical="center"/>
      <protection/>
    </xf>
    <xf numFmtId="0" fontId="13" fillId="0" borderId="18" xfId="53" applyFont="1" applyFill="1" applyBorder="1" applyAlignment="1">
      <alignment wrapText="1"/>
      <protection/>
    </xf>
    <xf numFmtId="49" fontId="14" fillId="0" borderId="18" xfId="53" applyNumberFormat="1" applyFont="1" applyFill="1" applyBorder="1" applyAlignment="1">
      <alignment horizontal="left" vertical="top" wrapText="1"/>
      <protection/>
    </xf>
    <xf numFmtId="0" fontId="13" fillId="0" borderId="18" xfId="53" applyFont="1" applyFill="1" applyBorder="1" applyAlignment="1">
      <alignment horizontal="center" vertical="center"/>
      <protection/>
    </xf>
    <xf numFmtId="0" fontId="14" fillId="0" borderId="18" xfId="53" applyFont="1" applyFill="1" applyBorder="1" applyAlignment="1">
      <alignment horizontal="center" vertical="center"/>
      <protection/>
    </xf>
    <xf numFmtId="0" fontId="14" fillId="0" borderId="18" xfId="53" applyFont="1" applyFill="1" applyBorder="1" applyAlignment="1">
      <alignment horizontal="justify" vertical="top"/>
      <protection/>
    </xf>
    <xf numFmtId="0" fontId="14" fillId="0" borderId="18" xfId="53" applyFont="1" applyFill="1" applyBorder="1" applyAlignment="1">
      <alignment horizontal="justify"/>
      <protection/>
    </xf>
    <xf numFmtId="0" fontId="14" fillId="0" borderId="18" xfId="53" applyFont="1" applyFill="1" applyBorder="1" applyAlignment="1">
      <alignment wrapText="1"/>
      <protection/>
    </xf>
    <xf numFmtId="0" fontId="14" fillId="0" borderId="18" xfId="53" applyFont="1" applyFill="1" applyBorder="1">
      <alignment/>
      <protection/>
    </xf>
    <xf numFmtId="49" fontId="13" fillId="0" borderId="18" xfId="53" applyNumberFormat="1" applyFont="1" applyFill="1" applyBorder="1" applyAlignment="1">
      <alignment horizontal="center" vertical="center" wrapText="1"/>
      <protection/>
    </xf>
    <xf numFmtId="49" fontId="14" fillId="0" borderId="18" xfId="53" applyNumberFormat="1" applyFont="1" applyFill="1" applyBorder="1" applyAlignment="1">
      <alignment horizontal="center" vertical="center" wrapText="1"/>
      <protection/>
    </xf>
    <xf numFmtId="49" fontId="12" fillId="0" borderId="0" xfId="53" applyNumberFormat="1" applyFont="1" applyFill="1" applyBorder="1" applyAlignment="1">
      <alignment horizontal="center" vertical="center" wrapText="1"/>
      <protection/>
    </xf>
    <xf numFmtId="0" fontId="14" fillId="0" borderId="18" xfId="53" applyNumberFormat="1" applyFont="1" applyFill="1" applyBorder="1" applyAlignment="1">
      <alignment horizontal="left" vertical="top" wrapText="1"/>
      <protection/>
    </xf>
    <xf numFmtId="4" fontId="14" fillId="0" borderId="19" xfId="53" applyNumberFormat="1" applyFont="1" applyFill="1" applyBorder="1" applyAlignment="1">
      <alignment horizontal="right" vertical="center" wrapText="1"/>
      <protection/>
    </xf>
    <xf numFmtId="0" fontId="11" fillId="0" borderId="19" xfId="53" applyFont="1" applyFill="1" applyBorder="1" applyAlignment="1">
      <alignment horizontal="center" vertical="center" wrapText="1"/>
      <protection/>
    </xf>
    <xf numFmtId="0" fontId="11" fillId="0" borderId="18" xfId="53" applyFont="1" applyFill="1" applyBorder="1" applyAlignment="1">
      <alignment horizontal="left" vertical="center"/>
      <protection/>
    </xf>
    <xf numFmtId="0" fontId="11" fillId="0" borderId="19" xfId="53" applyFont="1" applyFill="1" applyBorder="1" applyAlignment="1">
      <alignment horizontal="center" vertical="center"/>
      <protection/>
    </xf>
    <xf numFmtId="0" fontId="12" fillId="0" borderId="0" xfId="53" applyFont="1" applyFill="1" applyAlignment="1">
      <alignment vertical="center"/>
      <protection/>
    </xf>
    <xf numFmtId="0" fontId="12" fillId="0" borderId="0" xfId="53" applyFont="1" applyFill="1" applyAlignment="1">
      <alignment vertical="center" wrapText="1"/>
      <protection/>
    </xf>
    <xf numFmtId="49" fontId="11" fillId="34" borderId="23" xfId="0" applyNumberFormat="1" applyFont="1" applyFill="1" applyBorder="1" applyAlignment="1">
      <alignment horizontal="left" vertical="center" wrapText="1"/>
    </xf>
    <xf numFmtId="49" fontId="14" fillId="34" borderId="23" xfId="0" applyNumberFormat="1" applyFont="1" applyFill="1" applyBorder="1" applyAlignment="1">
      <alignment horizontal="left" vertical="center" wrapText="1"/>
    </xf>
    <xf numFmtId="49" fontId="13" fillId="33" borderId="18" xfId="0" applyNumberFormat="1" applyFont="1" applyFill="1" applyBorder="1" applyAlignment="1">
      <alignment horizontal="left" vertical="center" wrapText="1"/>
    </xf>
    <xf numFmtId="49" fontId="13" fillId="34" borderId="23" xfId="0" applyNumberFormat="1" applyFont="1" applyFill="1" applyBorder="1" applyAlignment="1">
      <alignment horizontal="left" vertical="center" wrapText="1"/>
    </xf>
    <xf numFmtId="49" fontId="13" fillId="33" borderId="19" xfId="0" applyNumberFormat="1" applyFont="1" applyFill="1" applyBorder="1" applyAlignment="1">
      <alignment horizontal="left" vertical="center" wrapText="1"/>
    </xf>
    <xf numFmtId="0" fontId="14" fillId="0" borderId="18" xfId="53" applyFont="1" applyFill="1" applyBorder="1" applyAlignment="1">
      <alignment horizontal="left" wrapText="1"/>
      <protection/>
    </xf>
    <xf numFmtId="0" fontId="13" fillId="0" borderId="18" xfId="53" applyFont="1" applyFill="1" applyBorder="1" applyAlignment="1">
      <alignment horizontal="left" wrapText="1"/>
      <protection/>
    </xf>
    <xf numFmtId="0" fontId="14" fillId="0" borderId="18" xfId="53" applyFont="1" applyFill="1" applyBorder="1" applyAlignment="1">
      <alignment horizontal="left" vertical="top" wrapText="1"/>
      <protection/>
    </xf>
    <xf numFmtId="0" fontId="1" fillId="0" borderId="0" xfId="0" applyFont="1" applyAlignment="1">
      <alignment horizontal="center" vertical="top"/>
    </xf>
    <xf numFmtId="49" fontId="11" fillId="0" borderId="18" xfId="53" applyNumberFormat="1" applyFont="1" applyFill="1" applyBorder="1" applyAlignment="1">
      <alignment horizontal="center" vertical="center" wrapText="1"/>
      <protection/>
    </xf>
    <xf numFmtId="4" fontId="13" fillId="0" borderId="19" xfId="53" applyNumberFormat="1" applyFont="1" applyFill="1" applyBorder="1" applyAlignment="1">
      <alignment horizontal="right" vertical="center" wrapText="1"/>
      <protection/>
    </xf>
    <xf numFmtId="4" fontId="16" fillId="0" borderId="18" xfId="0" applyNumberFormat="1" applyFont="1" applyBorder="1" applyAlignment="1">
      <alignment horizontal="center" vertical="center"/>
    </xf>
    <xf numFmtId="4" fontId="12" fillId="0" borderId="0" xfId="53" applyNumberFormat="1" applyFont="1" applyFill="1">
      <alignment/>
      <protection/>
    </xf>
    <xf numFmtId="0" fontId="2" fillId="0" borderId="0" xfId="0" applyFont="1" applyAlignment="1">
      <alignment horizontal="right"/>
    </xf>
    <xf numFmtId="0" fontId="14" fillId="0" borderId="18" xfId="53" applyNumberFormat="1" applyFont="1" applyFill="1" applyBorder="1" applyAlignment="1">
      <alignment horizontal="left" vertical="center" wrapText="1"/>
      <protection/>
    </xf>
    <xf numFmtId="2" fontId="12" fillId="0" borderId="0" xfId="53" applyNumberFormat="1" applyFont="1" applyFill="1" applyAlignment="1">
      <alignment vertical="center"/>
      <protection/>
    </xf>
    <xf numFmtId="49" fontId="13" fillId="35" borderId="18" xfId="53" applyNumberFormat="1" applyFont="1" applyFill="1" applyBorder="1" applyAlignment="1">
      <alignment horizontal="left" vertical="center" wrapText="1"/>
      <protection/>
    </xf>
    <xf numFmtId="49" fontId="13" fillId="35" borderId="18" xfId="53" applyNumberFormat="1" applyFont="1" applyFill="1" applyBorder="1" applyAlignment="1">
      <alignment horizontal="center" vertical="center"/>
      <protection/>
    </xf>
    <xf numFmtId="4" fontId="13" fillId="35" borderId="18" xfId="53" applyNumberFormat="1" applyFont="1" applyFill="1" applyBorder="1" applyAlignment="1">
      <alignment horizontal="right" vertical="center"/>
      <protection/>
    </xf>
    <xf numFmtId="4" fontId="13" fillId="35" borderId="19" xfId="53" applyNumberFormat="1" applyFont="1" applyFill="1" applyBorder="1" applyAlignment="1">
      <alignment horizontal="right" vertical="center" wrapText="1"/>
      <protection/>
    </xf>
    <xf numFmtId="49" fontId="14" fillId="35" borderId="18" xfId="53" applyNumberFormat="1" applyFont="1" applyFill="1" applyBorder="1" applyAlignment="1">
      <alignment horizontal="left" vertical="center" wrapText="1"/>
      <protection/>
    </xf>
    <xf numFmtId="49" fontId="14" fillId="0" borderId="23" xfId="53" applyNumberFormat="1" applyFont="1" applyFill="1" applyBorder="1" applyAlignment="1">
      <alignment horizontal="left" vertical="center" wrapText="1"/>
      <protection/>
    </xf>
    <xf numFmtId="49" fontId="14" fillId="0" borderId="18" xfId="53" applyNumberFormat="1" applyFont="1" applyFill="1" applyBorder="1" applyAlignment="1">
      <alignment vertical="top" wrapText="1"/>
      <protection/>
    </xf>
    <xf numFmtId="49" fontId="13" fillId="0" borderId="19" xfId="53" applyNumberFormat="1" applyFont="1" applyFill="1" applyBorder="1" applyAlignment="1">
      <alignment horizontal="center" vertical="center" wrapText="1"/>
      <protection/>
    </xf>
    <xf numFmtId="49" fontId="14" fillId="0" borderId="19" xfId="53" applyNumberFormat="1" applyFont="1" applyFill="1" applyBorder="1" applyAlignment="1">
      <alignment horizontal="center" vertical="center" wrapText="1"/>
      <protection/>
    </xf>
    <xf numFmtId="4" fontId="13" fillId="0" borderId="19" xfId="53" applyNumberFormat="1" applyFont="1" applyFill="1" applyBorder="1" applyAlignment="1">
      <alignment horizontal="right" vertical="center"/>
      <protection/>
    </xf>
    <xf numFmtId="49" fontId="14" fillId="0" borderId="18" xfId="0" applyNumberFormat="1" applyFont="1" applyFill="1" applyBorder="1" applyAlignment="1">
      <alignment horizontal="left" vertical="top" wrapText="1"/>
    </xf>
    <xf numFmtId="0" fontId="13" fillId="0" borderId="18" xfId="0" applyFont="1" applyFill="1" applyBorder="1" applyAlignment="1">
      <alignment vertical="top" wrapText="1"/>
    </xf>
    <xf numFmtId="0" fontId="14" fillId="35" borderId="23" xfId="53" applyNumberFormat="1" applyFont="1" applyFill="1" applyBorder="1" applyAlignment="1">
      <alignment horizontal="left" vertical="center" wrapText="1"/>
      <protection/>
    </xf>
    <xf numFmtId="49" fontId="13" fillId="34" borderId="18" xfId="0" applyNumberFormat="1" applyFont="1" applyFill="1" applyBorder="1" applyAlignment="1">
      <alignment horizontal="left" vertical="center" wrapText="1"/>
    </xf>
    <xf numFmtId="49" fontId="14" fillId="33" borderId="18" xfId="0" applyNumberFormat="1" applyFont="1" applyFill="1" applyBorder="1" applyAlignment="1">
      <alignment horizontal="left" vertical="center" wrapText="1"/>
    </xf>
    <xf numFmtId="0" fontId="13" fillId="0" borderId="19" xfId="53" applyFont="1" applyFill="1" applyBorder="1" applyAlignment="1">
      <alignment horizontal="center" vertical="center"/>
      <protection/>
    </xf>
    <xf numFmtId="0" fontId="14" fillId="0" borderId="19" xfId="53" applyFont="1" applyFill="1" applyBorder="1" applyAlignment="1">
      <alignment horizontal="center" vertical="center"/>
      <protection/>
    </xf>
    <xf numFmtId="49" fontId="14" fillId="0" borderId="18" xfId="0" applyNumberFormat="1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wrapText="1"/>
    </xf>
    <xf numFmtId="0" fontId="14" fillId="0" borderId="18" xfId="0" applyFont="1" applyFill="1" applyBorder="1" applyAlignment="1">
      <alignment vertical="top" wrapText="1"/>
    </xf>
    <xf numFmtId="49" fontId="14" fillId="35" borderId="18" xfId="53" applyNumberFormat="1" applyFont="1" applyFill="1" applyBorder="1" applyAlignment="1">
      <alignment horizontal="center" vertical="center"/>
      <protection/>
    </xf>
    <xf numFmtId="4" fontId="14" fillId="35" borderId="18" xfId="53" applyNumberFormat="1" applyFont="1" applyFill="1" applyBorder="1" applyAlignment="1">
      <alignment horizontal="right" vertical="center"/>
      <protection/>
    </xf>
    <xf numFmtId="49" fontId="13" fillId="0" borderId="19" xfId="53" applyNumberFormat="1" applyFont="1" applyFill="1" applyBorder="1" applyAlignment="1">
      <alignment horizontal="center" vertical="center"/>
      <protection/>
    </xf>
    <xf numFmtId="0" fontId="14" fillId="35" borderId="18" xfId="53" applyNumberFormat="1" applyFont="1" applyFill="1" applyBorder="1" applyAlignment="1">
      <alignment horizontal="left" vertical="center" wrapText="1"/>
      <protection/>
    </xf>
    <xf numFmtId="0" fontId="17" fillId="0" borderId="0" xfId="56">
      <alignment/>
      <protection/>
    </xf>
    <xf numFmtId="49" fontId="3" fillId="0" borderId="24" xfId="56" applyNumberFormat="1" applyFont="1" applyBorder="1" applyAlignment="1" applyProtection="1">
      <alignment horizontal="center" vertical="center"/>
      <protection/>
    </xf>
    <xf numFmtId="0" fontId="3" fillId="0" borderId="24" xfId="56" applyFont="1" applyBorder="1" applyAlignment="1" applyProtection="1">
      <alignment horizontal="center"/>
      <protection/>
    </xf>
    <xf numFmtId="0" fontId="3" fillId="0" borderId="25" xfId="56" applyFont="1" applyBorder="1" applyAlignment="1" applyProtection="1">
      <alignment horizontal="left"/>
      <protection/>
    </xf>
    <xf numFmtId="4" fontId="3" fillId="0" borderId="26" xfId="56" applyNumberFormat="1" applyFont="1" applyBorder="1" applyAlignment="1" applyProtection="1">
      <alignment horizontal="right"/>
      <protection/>
    </xf>
    <xf numFmtId="4" fontId="3" fillId="0" borderId="19" xfId="56" applyNumberFormat="1" applyFont="1" applyBorder="1" applyAlignment="1" applyProtection="1">
      <alignment horizontal="right"/>
      <protection/>
    </xf>
    <xf numFmtId="49" fontId="3" fillId="0" borderId="27" xfId="56" applyNumberFormat="1" applyFont="1" applyBorder="1" applyAlignment="1" applyProtection="1">
      <alignment horizontal="center"/>
      <protection/>
    </xf>
    <xf numFmtId="49" fontId="3" fillId="0" borderId="28" xfId="56" applyNumberFormat="1" applyFont="1" applyBorder="1" applyAlignment="1" applyProtection="1">
      <alignment horizontal="center" wrapText="1"/>
      <protection/>
    </xf>
    <xf numFmtId="49" fontId="3" fillId="0" borderId="29" xfId="56" applyNumberFormat="1" applyFont="1" applyBorder="1" applyAlignment="1" applyProtection="1">
      <alignment horizontal="left" wrapText="1"/>
      <protection/>
    </xf>
    <xf numFmtId="189" fontId="3" fillId="0" borderId="29" xfId="56" applyNumberFormat="1" applyFont="1" applyBorder="1" applyAlignment="1" applyProtection="1">
      <alignment horizontal="left" wrapText="1"/>
      <protection/>
    </xf>
    <xf numFmtId="4" fontId="3" fillId="0" borderId="30" xfId="56" applyNumberFormat="1" applyFont="1" applyBorder="1" applyAlignment="1" applyProtection="1">
      <alignment horizontal="right"/>
      <protection/>
    </xf>
    <xf numFmtId="4" fontId="3" fillId="0" borderId="21" xfId="56" applyNumberFormat="1" applyFont="1" applyBorder="1" applyAlignment="1" applyProtection="1">
      <alignment horizontal="right"/>
      <protection/>
    </xf>
    <xf numFmtId="49" fontId="3" fillId="0" borderId="31" xfId="56" applyNumberFormat="1" applyFont="1" applyBorder="1" applyAlignment="1" applyProtection="1">
      <alignment horizontal="center"/>
      <protection/>
    </xf>
    <xf numFmtId="49" fontId="3" fillId="0" borderId="32" xfId="56" applyNumberFormat="1" applyFont="1" applyBorder="1" applyAlignment="1" applyProtection="1">
      <alignment horizontal="center" wrapText="1"/>
      <protection/>
    </xf>
    <xf numFmtId="49" fontId="3" fillId="0" borderId="33" xfId="56" applyNumberFormat="1" applyFont="1" applyBorder="1" applyAlignment="1" applyProtection="1">
      <alignment horizontal="left" wrapText="1"/>
      <protection/>
    </xf>
    <xf numFmtId="4" fontId="3" fillId="0" borderId="18" xfId="56" applyNumberFormat="1" applyFont="1" applyBorder="1" applyAlignment="1" applyProtection="1">
      <alignment horizontal="right"/>
      <protection/>
    </xf>
    <xf numFmtId="4" fontId="3" fillId="0" borderId="34" xfId="56" applyNumberFormat="1" applyFont="1" applyBorder="1" applyAlignment="1" applyProtection="1">
      <alignment horizontal="right"/>
      <protection/>
    </xf>
    <xf numFmtId="49" fontId="3" fillId="0" borderId="20" xfId="56" applyNumberFormat="1" applyFont="1" applyBorder="1" applyAlignment="1" applyProtection="1">
      <alignment horizontal="center"/>
      <protection/>
    </xf>
    <xf numFmtId="49" fontId="3" fillId="0" borderId="35" xfId="56" applyNumberFormat="1" applyFont="1" applyBorder="1" applyAlignment="1" applyProtection="1">
      <alignment horizontal="center" wrapText="1"/>
      <protection/>
    </xf>
    <xf numFmtId="49" fontId="3" fillId="0" borderId="36" xfId="56" applyNumberFormat="1" applyFont="1" applyBorder="1" applyAlignment="1" applyProtection="1">
      <alignment horizontal="left" wrapText="1"/>
      <protection/>
    </xf>
    <xf numFmtId="49" fontId="3" fillId="0" borderId="37" xfId="56" applyNumberFormat="1" applyFont="1" applyBorder="1" applyAlignment="1" applyProtection="1">
      <alignment horizontal="center" vertical="center"/>
      <protection/>
    </xf>
    <xf numFmtId="49" fontId="3" fillId="0" borderId="38" xfId="56" applyNumberFormat="1" applyFont="1" applyBorder="1" applyAlignment="1" applyProtection="1">
      <alignment horizontal="center" vertical="center"/>
      <protection/>
    </xf>
    <xf numFmtId="49" fontId="3" fillId="0" borderId="39" xfId="56" applyNumberFormat="1" applyFont="1" applyBorder="1" applyAlignment="1" applyProtection="1">
      <alignment horizontal="center" vertical="center"/>
      <protection/>
    </xf>
    <xf numFmtId="0" fontId="3" fillId="0" borderId="40" xfId="56" applyFont="1" applyBorder="1" applyAlignment="1" applyProtection="1">
      <alignment horizontal="center" vertical="center"/>
      <protection/>
    </xf>
    <xf numFmtId="0" fontId="3" fillId="0" borderId="39" xfId="56" applyFont="1" applyBorder="1" applyAlignment="1" applyProtection="1">
      <alignment horizontal="center" vertical="center"/>
      <protection/>
    </xf>
    <xf numFmtId="0" fontId="3" fillId="0" borderId="41" xfId="56" applyFont="1" applyBorder="1" applyAlignment="1" applyProtection="1">
      <alignment horizontal="center" vertical="center"/>
      <protection/>
    </xf>
    <xf numFmtId="0" fontId="18" fillId="0" borderId="0" xfId="56" applyFont="1" applyBorder="1" applyAlignment="1" applyProtection="1">
      <alignment/>
      <protection/>
    </xf>
    <xf numFmtId="0" fontId="18" fillId="0" borderId="0" xfId="56" applyFont="1" applyBorder="1" applyAlignment="1" applyProtection="1">
      <alignment horizontal="center"/>
      <protection/>
    </xf>
    <xf numFmtId="49" fontId="3" fillId="0" borderId="42" xfId="56" applyNumberFormat="1" applyFont="1" applyBorder="1" applyAlignment="1" applyProtection="1">
      <alignment horizontal="centerContinuous"/>
      <protection/>
    </xf>
    <xf numFmtId="0" fontId="3" fillId="0" borderId="0" xfId="56" applyFont="1" applyBorder="1" applyAlignment="1" applyProtection="1">
      <alignment horizontal="right"/>
      <protection/>
    </xf>
    <xf numFmtId="49" fontId="3" fillId="0" borderId="0" xfId="56" applyNumberFormat="1" applyFont="1" applyBorder="1" applyAlignment="1" applyProtection="1">
      <alignment/>
      <protection/>
    </xf>
    <xf numFmtId="49" fontId="3" fillId="0" borderId="0" xfId="56" applyNumberFormat="1" applyFont="1" applyBorder="1" applyAlignment="1" applyProtection="1">
      <alignment horizontal="left"/>
      <protection/>
    </xf>
    <xf numFmtId="0" fontId="3" fillId="0" borderId="0" xfId="56" applyFont="1" applyBorder="1" applyAlignment="1" applyProtection="1">
      <alignment horizontal="left"/>
      <protection/>
    </xf>
    <xf numFmtId="49" fontId="3" fillId="0" borderId="43" xfId="56" applyNumberFormat="1" applyFont="1" applyBorder="1" applyAlignment="1" applyProtection="1">
      <alignment horizontal="centerContinuous"/>
      <protection/>
    </xf>
    <xf numFmtId="49" fontId="3" fillId="0" borderId="44" xfId="56" applyNumberFormat="1" applyFont="1" applyBorder="1" applyAlignment="1" applyProtection="1">
      <alignment horizontal="center"/>
      <protection/>
    </xf>
    <xf numFmtId="49" fontId="3" fillId="0" borderId="43" xfId="56" applyNumberFormat="1" applyFont="1" applyBorder="1" applyAlignment="1" applyProtection="1">
      <alignment horizontal="center"/>
      <protection/>
    </xf>
    <xf numFmtId="190" fontId="3" fillId="0" borderId="44" xfId="56" applyNumberFormat="1" applyFont="1" applyBorder="1" applyAlignment="1" applyProtection="1">
      <alignment horizontal="center"/>
      <protection/>
    </xf>
    <xf numFmtId="49" fontId="3" fillId="0" borderId="45" xfId="56" applyNumberFormat="1" applyFont="1" applyBorder="1" applyAlignment="1" applyProtection="1">
      <alignment horizontal="centerContinuous"/>
      <protection/>
    </xf>
    <xf numFmtId="49" fontId="3" fillId="0" borderId="0" xfId="56" applyNumberFormat="1" applyFont="1" applyBorder="1" applyAlignment="1" applyProtection="1">
      <alignment horizontal="right"/>
      <protection/>
    </xf>
    <xf numFmtId="0" fontId="3" fillId="0" borderId="39" xfId="56" applyFont="1" applyBorder="1" applyAlignment="1" applyProtection="1">
      <alignment horizontal="center"/>
      <protection/>
    </xf>
    <xf numFmtId="0" fontId="3" fillId="0" borderId="0" xfId="56" applyFont="1" applyBorder="1" applyAlignment="1" applyProtection="1">
      <alignment/>
      <protection/>
    </xf>
    <xf numFmtId="49" fontId="14" fillId="35" borderId="23" xfId="53" applyNumberFormat="1" applyFont="1" applyFill="1" applyBorder="1" applyAlignment="1">
      <alignment horizontal="left" vertical="center" wrapText="1"/>
      <protection/>
    </xf>
    <xf numFmtId="49" fontId="8" fillId="0" borderId="20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49" fontId="8" fillId="0" borderId="34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0" fontId="2" fillId="0" borderId="20" xfId="57" applyFont="1" applyFill="1" applyBorder="1" applyAlignment="1">
      <alignment horizontal="left" vertical="top" wrapText="1"/>
      <protection/>
    </xf>
    <xf numFmtId="0" fontId="2" fillId="0" borderId="46" xfId="57" applyFont="1" applyFill="1" applyBorder="1" applyAlignment="1">
      <alignment horizontal="left" vertical="top" wrapText="1"/>
      <protection/>
    </xf>
    <xf numFmtId="0" fontId="2" fillId="0" borderId="47" xfId="57" applyFont="1" applyFill="1" applyBorder="1" applyAlignment="1">
      <alignment vertical="top" wrapText="1"/>
      <protection/>
    </xf>
    <xf numFmtId="0" fontId="8" fillId="0" borderId="2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justify"/>
    </xf>
    <xf numFmtId="0" fontId="8" fillId="0" borderId="48" xfId="0" applyFont="1" applyBorder="1" applyAlignment="1">
      <alignment horizontal="center" vertical="justify"/>
    </xf>
    <xf numFmtId="0" fontId="8" fillId="0" borderId="19" xfId="0" applyFont="1" applyBorder="1" applyAlignment="1">
      <alignment horizontal="center" vertical="justify"/>
    </xf>
    <xf numFmtId="0" fontId="2" fillId="0" borderId="20" xfId="57" applyFont="1" applyFill="1" applyBorder="1" applyAlignment="1">
      <alignment vertical="top" wrapText="1"/>
      <protection/>
    </xf>
    <xf numFmtId="0" fontId="2" fillId="0" borderId="34" xfId="57" applyFont="1" applyFill="1" applyBorder="1" applyAlignment="1">
      <alignment vertical="top" wrapText="1"/>
      <protection/>
    </xf>
    <xf numFmtId="0" fontId="2" fillId="0" borderId="18" xfId="57" applyFont="1" applyFill="1" applyBorder="1" applyAlignment="1">
      <alignment vertical="top" wrapText="1"/>
      <protection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4" xfId="0" applyBorder="1" applyAlignment="1">
      <alignment horizontal="center"/>
    </xf>
    <xf numFmtId="0" fontId="2" fillId="0" borderId="18" xfId="57" applyFont="1" applyFill="1" applyBorder="1" applyAlignment="1">
      <alignment horizontal="left" vertical="top" wrapText="1"/>
      <protection/>
    </xf>
    <xf numFmtId="0" fontId="18" fillId="0" borderId="0" xfId="56" applyFont="1" applyBorder="1" applyAlignment="1" applyProtection="1">
      <alignment horizontal="center"/>
      <protection/>
    </xf>
    <xf numFmtId="0" fontId="3" fillId="0" borderId="0" xfId="56" applyFont="1" applyBorder="1" applyAlignment="1" applyProtection="1">
      <alignment horizontal="center"/>
      <protection/>
    </xf>
    <xf numFmtId="49" fontId="3" fillId="0" borderId="52" xfId="56" applyNumberFormat="1" applyFont="1" applyBorder="1" applyAlignment="1" applyProtection="1">
      <alignment horizontal="left" wrapText="1"/>
      <protection/>
    </xf>
    <xf numFmtId="49" fontId="0" fillId="0" borderId="52" xfId="56" applyNumberFormat="1" applyFont="1" applyBorder="1" applyAlignment="1" applyProtection="1">
      <alignment wrapText="1"/>
      <protection/>
    </xf>
    <xf numFmtId="49" fontId="3" fillId="0" borderId="22" xfId="56" applyNumberFormat="1" applyFont="1" applyBorder="1" applyAlignment="1" applyProtection="1">
      <alignment horizontal="left" wrapText="1"/>
      <protection/>
    </xf>
    <xf numFmtId="0" fontId="3" fillId="0" borderId="53" xfId="56" applyFont="1" applyBorder="1" applyAlignment="1" applyProtection="1">
      <alignment horizontal="center" vertical="center" wrapText="1"/>
      <protection/>
    </xf>
    <xf numFmtId="0" fontId="3" fillId="0" borderId="48" xfId="56" applyFont="1" applyBorder="1" applyAlignment="1" applyProtection="1">
      <alignment horizontal="center" vertical="center" wrapText="1"/>
      <protection/>
    </xf>
    <xf numFmtId="0" fontId="3" fillId="0" borderId="19" xfId="56" applyFont="1" applyBorder="1" applyAlignment="1" applyProtection="1">
      <alignment horizontal="center" vertical="center" wrapText="1"/>
      <protection/>
    </xf>
    <xf numFmtId="0" fontId="3" fillId="0" borderId="54" xfId="56" applyFont="1" applyBorder="1" applyAlignment="1" applyProtection="1">
      <alignment horizontal="center" vertical="center" wrapText="1"/>
      <protection/>
    </xf>
    <xf numFmtId="0" fontId="3" fillId="0" borderId="55" xfId="56" applyFont="1" applyBorder="1" applyAlignment="1" applyProtection="1">
      <alignment horizontal="center" vertical="center" wrapText="1"/>
      <protection/>
    </xf>
    <xf numFmtId="0" fontId="3" fillId="0" borderId="28" xfId="56" applyFont="1" applyBorder="1" applyAlignment="1" applyProtection="1">
      <alignment horizontal="center" vertical="center" wrapText="1"/>
      <protection/>
    </xf>
    <xf numFmtId="49" fontId="3" fillId="0" borderId="56" xfId="56" applyNumberFormat="1" applyFont="1" applyBorder="1" applyAlignment="1" applyProtection="1">
      <alignment horizontal="center" vertical="center" wrapText="1"/>
      <protection/>
    </xf>
    <xf numFmtId="49" fontId="3" fillId="0" borderId="57" xfId="56" applyNumberFormat="1" applyFont="1" applyBorder="1" applyAlignment="1" applyProtection="1">
      <alignment horizontal="center" vertical="center" wrapText="1"/>
      <protection/>
    </xf>
    <xf numFmtId="49" fontId="3" fillId="0" borderId="26" xfId="56" applyNumberFormat="1" applyFont="1" applyBorder="1" applyAlignment="1" applyProtection="1">
      <alignment horizontal="center" vertical="center" wrapText="1"/>
      <protection/>
    </xf>
    <xf numFmtId="49" fontId="3" fillId="0" borderId="53" xfId="56" applyNumberFormat="1" applyFont="1" applyBorder="1" applyAlignment="1" applyProtection="1">
      <alignment horizontal="center" vertical="center" wrapText="1"/>
      <protection/>
    </xf>
    <xf numFmtId="49" fontId="3" fillId="0" borderId="48" xfId="56" applyNumberFormat="1" applyFont="1" applyBorder="1" applyAlignment="1" applyProtection="1">
      <alignment horizontal="center" vertical="center" wrapText="1"/>
      <protection/>
    </xf>
    <xf numFmtId="49" fontId="3" fillId="0" borderId="19" xfId="56" applyNumberFormat="1" applyFont="1" applyBorder="1" applyAlignment="1" applyProtection="1">
      <alignment horizontal="center" vertical="center" wrapText="1"/>
      <protection/>
    </xf>
    <xf numFmtId="0" fontId="15" fillId="0" borderId="0" xfId="53" applyFont="1" applyFill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center" vertical="center"/>
      <protection/>
    </xf>
    <xf numFmtId="0" fontId="11" fillId="0" borderId="22" xfId="53" applyFont="1" applyFill="1" applyBorder="1" applyAlignment="1">
      <alignment horizontal="center" vertical="center"/>
      <protection/>
    </xf>
    <xf numFmtId="0" fontId="11" fillId="0" borderId="34" xfId="53" applyFont="1" applyFill="1" applyBorder="1" applyAlignment="1">
      <alignment horizontal="center" vertical="center"/>
      <protection/>
    </xf>
    <xf numFmtId="0" fontId="14" fillId="0" borderId="18" xfId="53" applyFont="1" applyFill="1" applyBorder="1" applyAlignment="1">
      <alignment horizontal="center" vertical="center" wrapText="1"/>
      <protection/>
    </xf>
    <xf numFmtId="0" fontId="12" fillId="0" borderId="52" xfId="53" applyFont="1" applyFill="1" applyBorder="1" applyAlignment="1">
      <alignment horizontal="right" vertical="center"/>
      <protection/>
    </xf>
    <xf numFmtId="0" fontId="11" fillId="0" borderId="21" xfId="53" applyFont="1" applyFill="1" applyBorder="1" applyAlignment="1">
      <alignment horizontal="center" vertical="center"/>
      <protection/>
    </xf>
    <xf numFmtId="0" fontId="11" fillId="0" borderId="19" xfId="53" applyFont="1" applyFill="1" applyBorder="1" applyAlignment="1">
      <alignment horizontal="center" vertical="center"/>
      <protection/>
    </xf>
    <xf numFmtId="0" fontId="11" fillId="0" borderId="18" xfId="53" applyFont="1" applyFill="1" applyBorder="1" applyAlignment="1">
      <alignment horizontal="center" vertical="center"/>
      <protection/>
    </xf>
    <xf numFmtId="0" fontId="14" fillId="0" borderId="21" xfId="53" applyFont="1" applyFill="1" applyBorder="1" applyAlignment="1">
      <alignment horizontal="center" vertical="center" wrapText="1"/>
      <protection/>
    </xf>
    <xf numFmtId="0" fontId="14" fillId="0" borderId="19" xfId="53" applyFont="1" applyFill="1" applyBorder="1" applyAlignment="1">
      <alignment horizontal="center" vertical="center" wrapText="1"/>
      <protection/>
    </xf>
    <xf numFmtId="0" fontId="11" fillId="0" borderId="21" xfId="53" applyFont="1" applyFill="1" applyBorder="1" applyAlignment="1">
      <alignment horizontal="center" vertical="center" wrapText="1"/>
      <protection/>
    </xf>
    <xf numFmtId="0" fontId="11" fillId="0" borderId="19" xfId="53" applyFont="1" applyFill="1" applyBorder="1" applyAlignment="1">
      <alignment horizontal="center" vertical="center" wrapText="1"/>
      <protection/>
    </xf>
    <xf numFmtId="0" fontId="11" fillId="0" borderId="31" xfId="53" applyFont="1" applyFill="1" applyBorder="1" applyAlignment="1">
      <alignment horizontal="center" vertical="center" wrapText="1"/>
      <protection/>
    </xf>
    <xf numFmtId="0" fontId="11" fillId="0" borderId="25" xfId="53" applyFont="1" applyFill="1" applyBorder="1" applyAlignment="1">
      <alignment horizontal="center" vertical="center" wrapText="1"/>
      <protection/>
    </xf>
    <xf numFmtId="0" fontId="11" fillId="0" borderId="49" xfId="53" applyFont="1" applyFill="1" applyBorder="1" applyAlignment="1">
      <alignment horizontal="center" vertical="center" wrapText="1"/>
      <protection/>
    </xf>
    <xf numFmtId="0" fontId="11" fillId="0" borderId="27" xfId="53" applyFont="1" applyFill="1" applyBorder="1" applyAlignment="1">
      <alignment horizontal="center" vertical="center" wrapText="1"/>
      <protection/>
    </xf>
    <xf numFmtId="0" fontId="11" fillId="0" borderId="52" xfId="53" applyFont="1" applyFill="1" applyBorder="1" applyAlignment="1">
      <alignment horizontal="center" vertical="center" wrapText="1"/>
      <protection/>
    </xf>
    <xf numFmtId="0" fontId="11" fillId="0" borderId="23" xfId="53" applyFont="1" applyFill="1" applyBorder="1" applyAlignment="1">
      <alignment horizontal="center" vertical="center" wrapText="1"/>
      <protection/>
    </xf>
    <xf numFmtId="0" fontId="14" fillId="0" borderId="18" xfId="53" applyFont="1" applyFill="1" applyBorder="1" applyAlignment="1">
      <alignment horizontal="center" vertical="center"/>
      <protection/>
    </xf>
    <xf numFmtId="0" fontId="1" fillId="0" borderId="2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49" fontId="1" fillId="0" borderId="35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166" fontId="1" fillId="0" borderId="18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49" fontId="1" fillId="0" borderId="52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52" xfId="0" applyNumberFormat="1" applyFont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52" xfId="0" applyFont="1" applyBorder="1" applyAlignment="1">
      <alignment/>
    </xf>
    <xf numFmtId="0" fontId="1" fillId="0" borderId="58" xfId="0" applyFont="1" applyBorder="1" applyAlignment="1">
      <alignment horizontal="left" wrapText="1"/>
    </xf>
    <xf numFmtId="0" fontId="1" fillId="0" borderId="59" xfId="0" applyFont="1" applyBorder="1" applyAlignment="1">
      <alignment horizontal="left" wrapText="1"/>
    </xf>
    <xf numFmtId="166" fontId="1" fillId="0" borderId="18" xfId="0" applyNumberFormat="1" applyFont="1" applyBorder="1" applyAlignment="1">
      <alignment horizontal="center"/>
    </xf>
    <xf numFmtId="0" fontId="1" fillId="0" borderId="58" xfId="0" applyFont="1" applyBorder="1" applyAlignment="1">
      <alignment wrapText="1"/>
    </xf>
    <xf numFmtId="0" fontId="1" fillId="0" borderId="59" xfId="0" applyFont="1" applyBorder="1" applyAlignment="1">
      <alignment wrapText="1"/>
    </xf>
    <xf numFmtId="170" fontId="1" fillId="0" borderId="18" xfId="0" applyNumberFormat="1" applyFont="1" applyBorder="1" applyAlignment="1">
      <alignment horizontal="right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34" xfId="0" applyFont="1" applyBorder="1" applyAlignment="1">
      <alignment wrapText="1"/>
    </xf>
    <xf numFmtId="0" fontId="1" fillId="0" borderId="60" xfId="0" applyFont="1" applyBorder="1" applyAlignment="1">
      <alignment vertical="center" wrapText="1"/>
    </xf>
    <xf numFmtId="0" fontId="1" fillId="0" borderId="61" xfId="0" applyFont="1" applyBorder="1" applyAlignment="1">
      <alignment vertical="center" wrapText="1"/>
    </xf>
    <xf numFmtId="49" fontId="1" fillId="0" borderId="62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63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166" fontId="1" fillId="0" borderId="31" xfId="0" applyNumberFormat="1" applyFont="1" applyBorder="1" applyAlignment="1">
      <alignment horizontal="right"/>
    </xf>
    <xf numFmtId="166" fontId="1" fillId="0" borderId="25" xfId="0" applyNumberFormat="1" applyFont="1" applyBorder="1" applyAlignment="1">
      <alignment horizontal="right"/>
    </xf>
    <xf numFmtId="166" fontId="1" fillId="0" borderId="49" xfId="0" applyNumberFormat="1" applyFont="1" applyBorder="1" applyAlignment="1">
      <alignment horizontal="right"/>
    </xf>
    <xf numFmtId="166" fontId="1" fillId="0" borderId="27" xfId="0" applyNumberFormat="1" applyFont="1" applyBorder="1" applyAlignment="1">
      <alignment horizontal="right"/>
    </xf>
    <xf numFmtId="166" fontId="1" fillId="0" borderId="52" xfId="0" applyNumberFormat="1" applyFont="1" applyBorder="1" applyAlignment="1">
      <alignment horizontal="right"/>
    </xf>
    <xf numFmtId="166" fontId="1" fillId="0" borderId="23" xfId="0" applyNumberFormat="1" applyFont="1" applyBorder="1" applyAlignment="1">
      <alignment horizontal="right"/>
    </xf>
    <xf numFmtId="0" fontId="1" fillId="0" borderId="64" xfId="0" applyFont="1" applyBorder="1" applyAlignment="1">
      <alignment vertical="center" wrapText="1"/>
    </xf>
    <xf numFmtId="0" fontId="1" fillId="0" borderId="65" xfId="0" applyFont="1" applyBorder="1" applyAlignment="1">
      <alignment vertical="center" wrapText="1"/>
    </xf>
    <xf numFmtId="0" fontId="1" fillId="0" borderId="66" xfId="0" applyFont="1" applyBorder="1" applyAlignment="1">
      <alignment vertical="center" wrapText="1"/>
    </xf>
    <xf numFmtId="0" fontId="1" fillId="0" borderId="67" xfId="0" applyFont="1" applyBorder="1" applyAlignment="1">
      <alignment vertical="center" wrapText="1"/>
    </xf>
    <xf numFmtId="49" fontId="1" fillId="0" borderId="68" xfId="0" applyNumberFormat="1" applyFont="1" applyBorder="1" applyAlignment="1">
      <alignment horizontal="center"/>
    </xf>
    <xf numFmtId="49" fontId="1" fillId="0" borderId="69" xfId="0" applyNumberFormat="1" applyFont="1" applyBorder="1" applyAlignment="1">
      <alignment horizontal="center"/>
    </xf>
    <xf numFmtId="166" fontId="1" fillId="0" borderId="69" xfId="0" applyNumberFormat="1" applyFont="1" applyBorder="1" applyAlignment="1">
      <alignment horizontal="right"/>
    </xf>
    <xf numFmtId="0" fontId="1" fillId="0" borderId="34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4" fillId="0" borderId="5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4"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15"/>
  <sheetViews>
    <sheetView zoomScalePageLayoutView="0" workbookViewId="0" topLeftCell="A244">
      <selection activeCell="A213" sqref="A213:S258"/>
    </sheetView>
  </sheetViews>
  <sheetFormatPr defaultColWidth="9.00390625" defaultRowHeight="12.75"/>
  <cols>
    <col min="1" max="1" width="3.125" style="0" customWidth="1"/>
    <col min="2" max="2" width="30.875" style="0" customWidth="1"/>
    <col min="3" max="3" width="14.00390625" style="0" hidden="1" customWidth="1"/>
    <col min="4" max="4" width="0.6171875" style="0" hidden="1" customWidth="1"/>
    <col min="5" max="5" width="4.375" style="0" customWidth="1"/>
    <col min="6" max="6" width="5.125" style="0" customWidth="1"/>
    <col min="7" max="7" width="5.625" style="0" customWidth="1"/>
    <col min="8" max="8" width="7.125" style="0" customWidth="1"/>
    <col min="9" max="9" width="2.875" style="0" customWidth="1"/>
    <col min="10" max="10" width="14.00390625" style="0" hidden="1" customWidth="1"/>
    <col min="11" max="11" width="3.75390625" style="0" hidden="1" customWidth="1"/>
    <col min="12" max="16" width="14.00390625" style="0" hidden="1" customWidth="1"/>
    <col min="17" max="17" width="13.125" style="0" customWidth="1"/>
    <col min="18" max="18" width="11.25390625" style="0" customWidth="1"/>
    <col min="19" max="19" width="13.125" style="0" customWidth="1"/>
    <col min="22" max="22" width="13.625" style="0" customWidth="1"/>
  </cols>
  <sheetData>
    <row r="1" spans="1:19" ht="15.75">
      <c r="A1" s="233" t="s">
        <v>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</row>
    <row r="2" spans="1:18" ht="15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R2" s="21"/>
    </row>
    <row r="3" spans="1:19" ht="9.75" customHeight="1">
      <c r="A3" s="215" t="s">
        <v>214</v>
      </c>
      <c r="B3" s="235" t="s">
        <v>213</v>
      </c>
      <c r="C3" s="215"/>
      <c r="D3" s="46" t="s">
        <v>212</v>
      </c>
      <c r="E3" s="218" t="s">
        <v>211</v>
      </c>
      <c r="F3" s="224" t="s">
        <v>210</v>
      </c>
      <c r="G3" s="225"/>
      <c r="H3" s="225"/>
      <c r="I3" s="226"/>
      <c r="J3" s="217"/>
      <c r="K3" s="217"/>
      <c r="L3" s="217"/>
      <c r="M3" s="217"/>
      <c r="N3" s="215"/>
      <c r="O3" s="215"/>
      <c r="P3" s="217"/>
      <c r="Q3" s="218" t="s">
        <v>8</v>
      </c>
      <c r="R3" s="218" t="s">
        <v>2</v>
      </c>
      <c r="S3" s="218" t="s">
        <v>209</v>
      </c>
    </row>
    <row r="4" spans="1:19" ht="19.5" customHeight="1">
      <c r="A4" s="234"/>
      <c r="B4" s="236"/>
      <c r="C4" s="216"/>
      <c r="D4" s="42"/>
      <c r="E4" s="219"/>
      <c r="F4" s="227"/>
      <c r="G4" s="228"/>
      <c r="H4" s="228"/>
      <c r="I4" s="229"/>
      <c r="J4" s="217"/>
      <c r="K4" s="217"/>
      <c r="L4" s="217"/>
      <c r="M4" s="217"/>
      <c r="N4" s="216"/>
      <c r="O4" s="216"/>
      <c r="P4" s="217"/>
      <c r="Q4" s="219"/>
      <c r="R4" s="219"/>
      <c r="S4" s="219"/>
    </row>
    <row r="5" spans="1:19" ht="9" customHeight="1">
      <c r="A5" s="216"/>
      <c r="B5" s="237"/>
      <c r="C5" s="42"/>
      <c r="D5" s="42"/>
      <c r="E5" s="220"/>
      <c r="F5" s="230"/>
      <c r="G5" s="231"/>
      <c r="H5" s="231"/>
      <c r="I5" s="232"/>
      <c r="J5" s="41"/>
      <c r="K5" s="41"/>
      <c r="L5" s="41"/>
      <c r="M5" s="41"/>
      <c r="N5" s="42"/>
      <c r="O5" s="42"/>
      <c r="P5" s="41"/>
      <c r="Q5" s="220"/>
      <c r="R5" s="220"/>
      <c r="S5" s="220"/>
    </row>
    <row r="6" spans="1:19" ht="18.75" customHeight="1">
      <c r="A6" s="45"/>
      <c r="B6" s="44" t="s">
        <v>208</v>
      </c>
      <c r="C6" s="42"/>
      <c r="D6" s="42"/>
      <c r="E6" s="43">
        <v>200</v>
      </c>
      <c r="F6" s="221"/>
      <c r="G6" s="222"/>
      <c r="H6" s="222"/>
      <c r="I6" s="223"/>
      <c r="J6" s="41"/>
      <c r="K6" s="41"/>
      <c r="L6" s="41"/>
      <c r="M6" s="41"/>
      <c r="N6" s="42"/>
      <c r="O6" s="42"/>
      <c r="P6" s="41"/>
      <c r="Q6" s="49">
        <f>Q7+Q241</f>
        <v>26163992</v>
      </c>
      <c r="R6" s="49">
        <f>R7+R241</f>
        <v>6755846.899999999</v>
      </c>
      <c r="S6" s="49">
        <f>Q6-R6</f>
        <v>19408145.1</v>
      </c>
    </row>
    <row r="7" spans="1:20" ht="25.5" customHeight="1">
      <c r="A7" s="30" t="s">
        <v>9</v>
      </c>
      <c r="B7" s="29" t="s">
        <v>6</v>
      </c>
      <c r="C7" s="25"/>
      <c r="D7" s="26" t="s">
        <v>86</v>
      </c>
      <c r="E7" s="26"/>
      <c r="F7" s="202" t="s">
        <v>207</v>
      </c>
      <c r="G7" s="203"/>
      <c r="H7" s="203"/>
      <c r="I7" s="204"/>
      <c r="J7" s="25"/>
      <c r="K7" s="25"/>
      <c r="L7" s="25"/>
      <c r="M7" s="25"/>
      <c r="N7" s="25"/>
      <c r="O7" s="25"/>
      <c r="P7" s="25"/>
      <c r="Q7" s="50">
        <f>Q8+Q64+Q73+Q91+Q120+Q188+Q196+Q210+Q226+Q234</f>
        <v>25551892</v>
      </c>
      <c r="R7" s="50">
        <f>R8+R64+R73+R91+R120+R188+R196+R210+R226+R234</f>
        <v>6650397.119999999</v>
      </c>
      <c r="S7" s="50">
        <f>S8+S64+S73+S91+S120+S188+S196+S210+S226+S234</f>
        <v>18901494.88</v>
      </c>
      <c r="T7" s="40"/>
    </row>
    <row r="8" spans="1:19" ht="12.75">
      <c r="A8" s="25"/>
      <c r="B8" s="29" t="s">
        <v>11</v>
      </c>
      <c r="C8" s="25"/>
      <c r="D8" s="26" t="s">
        <v>86</v>
      </c>
      <c r="E8" s="26"/>
      <c r="F8" s="202" t="s">
        <v>206</v>
      </c>
      <c r="G8" s="203" t="s">
        <v>205</v>
      </c>
      <c r="H8" s="203" t="s">
        <v>70</v>
      </c>
      <c r="I8" s="204" t="s">
        <v>70</v>
      </c>
      <c r="J8" s="25"/>
      <c r="K8" s="25"/>
      <c r="L8" s="25"/>
      <c r="M8" s="25"/>
      <c r="N8" s="25"/>
      <c r="O8" s="25"/>
      <c r="P8" s="25"/>
      <c r="Q8" s="38">
        <f>Q9+Q44+Q50+Q37</f>
        <v>3842200</v>
      </c>
      <c r="R8" s="38">
        <f>R9+R44+R50+R37</f>
        <v>610355.8999999999</v>
      </c>
      <c r="S8" s="38">
        <f>Q8-R8</f>
        <v>3231844.1</v>
      </c>
    </row>
    <row r="9" spans="1:19" ht="57.75" customHeight="1">
      <c r="A9" s="25"/>
      <c r="B9" s="29" t="s">
        <v>204</v>
      </c>
      <c r="C9" s="25"/>
      <c r="D9" s="26" t="s">
        <v>86</v>
      </c>
      <c r="E9" s="26"/>
      <c r="F9" s="202" t="s">
        <v>203</v>
      </c>
      <c r="G9" s="203" t="s">
        <v>71</v>
      </c>
      <c r="H9" s="203" t="s">
        <v>70</v>
      </c>
      <c r="I9" s="204" t="s">
        <v>70</v>
      </c>
      <c r="J9" s="25"/>
      <c r="K9" s="25"/>
      <c r="L9" s="25"/>
      <c r="M9" s="25"/>
      <c r="N9" s="25"/>
      <c r="O9" s="25"/>
      <c r="P9" s="25"/>
      <c r="Q9" s="38">
        <f>Q10+Q31</f>
        <v>2985700</v>
      </c>
      <c r="R9" s="48">
        <f>R10+R31</f>
        <v>453421.8999999999</v>
      </c>
      <c r="S9" s="48">
        <f>S10</f>
        <v>2531528.1</v>
      </c>
    </row>
    <row r="10" spans="1:22" ht="37.5" customHeight="1">
      <c r="A10" s="25"/>
      <c r="B10" s="29" t="s">
        <v>215</v>
      </c>
      <c r="C10" s="25"/>
      <c r="D10" s="26" t="s">
        <v>86</v>
      </c>
      <c r="E10" s="26"/>
      <c r="F10" s="202" t="s">
        <v>202</v>
      </c>
      <c r="G10" s="203" t="s">
        <v>71</v>
      </c>
      <c r="H10" s="203" t="s">
        <v>173</v>
      </c>
      <c r="I10" s="204" t="s">
        <v>70</v>
      </c>
      <c r="J10" s="25"/>
      <c r="K10" s="25"/>
      <c r="L10" s="25"/>
      <c r="M10" s="25"/>
      <c r="N10" s="25"/>
      <c r="O10" s="25"/>
      <c r="P10" s="25"/>
      <c r="Q10" s="38">
        <f>Q11+Q25</f>
        <v>2984700</v>
      </c>
      <c r="R10" s="38">
        <f>R11+R25</f>
        <v>453171.8999999999</v>
      </c>
      <c r="S10" s="38">
        <f>S11+S25</f>
        <v>2531528.1</v>
      </c>
      <c r="V10" s="58"/>
    </row>
    <row r="11" spans="1:22" ht="12.75">
      <c r="A11" s="25"/>
      <c r="B11" s="29" t="s">
        <v>54</v>
      </c>
      <c r="C11" s="25"/>
      <c r="D11" s="26" t="s">
        <v>86</v>
      </c>
      <c r="E11" s="26"/>
      <c r="F11" s="202" t="s">
        <v>201</v>
      </c>
      <c r="G11" s="203" t="s">
        <v>71</v>
      </c>
      <c r="H11" s="203" t="s">
        <v>173</v>
      </c>
      <c r="I11" s="204" t="s">
        <v>70</v>
      </c>
      <c r="J11" s="25"/>
      <c r="K11" s="25"/>
      <c r="L11" s="25"/>
      <c r="M11" s="25"/>
      <c r="N11" s="25"/>
      <c r="O11" s="25"/>
      <c r="P11" s="25"/>
      <c r="Q11" s="38">
        <f aca="true" t="shared" si="0" ref="Q11:S12">Q12</f>
        <v>2424500</v>
      </c>
      <c r="R11" s="48">
        <f t="shared" si="0"/>
        <v>352678.17999999993</v>
      </c>
      <c r="S11" s="48">
        <f t="shared" si="0"/>
        <v>2071821.82</v>
      </c>
      <c r="V11" s="58"/>
    </row>
    <row r="12" spans="1:19" ht="22.5">
      <c r="A12" s="28"/>
      <c r="B12" s="27" t="s">
        <v>62</v>
      </c>
      <c r="C12" s="28"/>
      <c r="D12" s="31" t="s">
        <v>86</v>
      </c>
      <c r="E12" s="31"/>
      <c r="F12" s="207" t="s">
        <v>200</v>
      </c>
      <c r="G12" s="210" t="s">
        <v>71</v>
      </c>
      <c r="H12" s="210" t="s">
        <v>173</v>
      </c>
      <c r="I12" s="211" t="s">
        <v>70</v>
      </c>
      <c r="J12" s="28"/>
      <c r="K12" s="28"/>
      <c r="L12" s="28"/>
      <c r="M12" s="28"/>
      <c r="N12" s="28"/>
      <c r="O12" s="28"/>
      <c r="P12" s="28"/>
      <c r="Q12" s="51">
        <f t="shared" si="0"/>
        <v>2424500</v>
      </c>
      <c r="R12" s="47">
        <f t="shared" si="0"/>
        <v>352678.17999999993</v>
      </c>
      <c r="S12" s="51">
        <f t="shared" si="0"/>
        <v>2071821.82</v>
      </c>
    </row>
    <row r="13" spans="1:22" ht="12.75">
      <c r="A13" s="28"/>
      <c r="B13" s="62" t="s">
        <v>282</v>
      </c>
      <c r="C13" s="59"/>
      <c r="D13" s="31"/>
      <c r="E13" s="31"/>
      <c r="F13" s="207" t="s">
        <v>283</v>
      </c>
      <c r="G13" s="210"/>
      <c r="H13" s="210"/>
      <c r="I13" s="211"/>
      <c r="J13" s="28"/>
      <c r="K13" s="28"/>
      <c r="L13" s="28"/>
      <c r="M13" s="28"/>
      <c r="N13" s="28"/>
      <c r="O13" s="28"/>
      <c r="P13" s="28"/>
      <c r="Q13" s="51">
        <f>Q14+Q18+Q24</f>
        <v>2424500</v>
      </c>
      <c r="R13" s="47">
        <f>R14+R18+R24</f>
        <v>352678.17999999993</v>
      </c>
      <c r="S13" s="51">
        <f>S14+S18+S24</f>
        <v>2071821.82</v>
      </c>
      <c r="V13" s="58"/>
    </row>
    <row r="14" spans="1:19" ht="22.5">
      <c r="A14" s="28"/>
      <c r="B14" s="62" t="s">
        <v>284</v>
      </c>
      <c r="C14" s="59"/>
      <c r="D14" s="31"/>
      <c r="E14" s="31"/>
      <c r="F14" s="207" t="s">
        <v>285</v>
      </c>
      <c r="G14" s="210"/>
      <c r="H14" s="210"/>
      <c r="I14" s="211"/>
      <c r="J14" s="28"/>
      <c r="K14" s="28"/>
      <c r="L14" s="28"/>
      <c r="M14" s="28"/>
      <c r="N14" s="28"/>
      <c r="O14" s="28"/>
      <c r="P14" s="28"/>
      <c r="Q14" s="51">
        <f>Q15+Q16+Q17</f>
        <v>1672600</v>
      </c>
      <c r="R14" s="51">
        <f>R15+R16+R17</f>
        <v>278484.45999999996</v>
      </c>
      <c r="S14" s="51">
        <f>Q14-R14</f>
        <v>1394115.54</v>
      </c>
    </row>
    <row r="15" spans="1:22" ht="14.25" customHeight="1">
      <c r="A15" s="28"/>
      <c r="B15" s="214" t="s">
        <v>12</v>
      </c>
      <c r="C15" s="214"/>
      <c r="D15" s="31"/>
      <c r="E15" s="31"/>
      <c r="F15" s="207" t="s">
        <v>232</v>
      </c>
      <c r="G15" s="210" t="s">
        <v>71</v>
      </c>
      <c r="H15" s="210" t="s">
        <v>173</v>
      </c>
      <c r="I15" s="211" t="s">
        <v>70</v>
      </c>
      <c r="J15" s="28"/>
      <c r="K15" s="28"/>
      <c r="L15" s="28"/>
      <c r="M15" s="28"/>
      <c r="N15" s="28"/>
      <c r="O15" s="28"/>
      <c r="P15" s="28"/>
      <c r="Q15" s="51">
        <v>1284600</v>
      </c>
      <c r="R15" s="47">
        <v>226673.46</v>
      </c>
      <c r="S15" s="51">
        <f>Q15-R15</f>
        <v>1057926.54</v>
      </c>
      <c r="V15" s="58"/>
    </row>
    <row r="16" spans="1:19" ht="12.75">
      <c r="A16" s="28"/>
      <c r="B16" s="212" t="s">
        <v>14</v>
      </c>
      <c r="C16" s="213"/>
      <c r="D16" s="31"/>
      <c r="E16" s="31"/>
      <c r="F16" s="207" t="s">
        <v>233</v>
      </c>
      <c r="G16" s="210" t="s">
        <v>71</v>
      </c>
      <c r="H16" s="210" t="s">
        <v>173</v>
      </c>
      <c r="I16" s="211" t="s">
        <v>70</v>
      </c>
      <c r="J16" s="28"/>
      <c r="K16" s="28"/>
      <c r="L16" s="28"/>
      <c r="M16" s="28"/>
      <c r="N16" s="28"/>
      <c r="O16" s="28"/>
      <c r="P16" s="28"/>
      <c r="Q16" s="51">
        <v>0</v>
      </c>
      <c r="R16" s="47">
        <v>0</v>
      </c>
      <c r="S16" s="51">
        <f>Q16-R16</f>
        <v>0</v>
      </c>
    </row>
    <row r="17" spans="1:22" ht="12.75">
      <c r="A17" s="28"/>
      <c r="B17" s="214" t="s">
        <v>13</v>
      </c>
      <c r="C17" s="214"/>
      <c r="D17" s="31"/>
      <c r="E17" s="31"/>
      <c r="F17" s="207" t="s">
        <v>234</v>
      </c>
      <c r="G17" s="210" t="s">
        <v>71</v>
      </c>
      <c r="H17" s="210" t="s">
        <v>173</v>
      </c>
      <c r="I17" s="211" t="s">
        <v>70</v>
      </c>
      <c r="J17" s="28"/>
      <c r="K17" s="28"/>
      <c r="L17" s="28"/>
      <c r="M17" s="28"/>
      <c r="N17" s="28"/>
      <c r="O17" s="28"/>
      <c r="P17" s="28"/>
      <c r="Q17" s="51">
        <v>388000</v>
      </c>
      <c r="R17" s="47">
        <v>51811</v>
      </c>
      <c r="S17" s="51">
        <f>Q17-R17</f>
        <v>336189</v>
      </c>
      <c r="V17" s="58"/>
    </row>
    <row r="18" spans="1:19" ht="12.75">
      <c r="A18" s="28"/>
      <c r="B18" s="63" t="s">
        <v>286</v>
      </c>
      <c r="C18" s="63"/>
      <c r="D18" s="31"/>
      <c r="E18" s="31"/>
      <c r="F18" s="207" t="s">
        <v>287</v>
      </c>
      <c r="G18" s="210" t="s">
        <v>71</v>
      </c>
      <c r="H18" s="210" t="s">
        <v>173</v>
      </c>
      <c r="I18" s="211" t="s">
        <v>70</v>
      </c>
      <c r="J18" s="28"/>
      <c r="K18" s="28"/>
      <c r="L18" s="28"/>
      <c r="M18" s="28"/>
      <c r="N18" s="28"/>
      <c r="O18" s="28"/>
      <c r="P18" s="28"/>
      <c r="Q18" s="51">
        <f>Q19+Q20+Q21+Q22+Q23</f>
        <v>751900</v>
      </c>
      <c r="R18" s="47">
        <f>R19+R20+R21+R22+R23</f>
        <v>74193.72</v>
      </c>
      <c r="S18" s="51">
        <f>S19+S20+S21+S22+S23</f>
        <v>677706.28</v>
      </c>
    </row>
    <row r="19" spans="1:19" ht="12.75">
      <c r="A19" s="28"/>
      <c r="B19" s="214" t="s">
        <v>15</v>
      </c>
      <c r="C19" s="214"/>
      <c r="D19" s="31"/>
      <c r="E19" s="31"/>
      <c r="F19" s="207" t="s">
        <v>236</v>
      </c>
      <c r="G19" s="210" t="s">
        <v>71</v>
      </c>
      <c r="H19" s="210" t="s">
        <v>173</v>
      </c>
      <c r="I19" s="211" t="s">
        <v>70</v>
      </c>
      <c r="J19" s="28"/>
      <c r="K19" s="28"/>
      <c r="L19" s="28"/>
      <c r="M19" s="28"/>
      <c r="N19" s="28"/>
      <c r="O19" s="28"/>
      <c r="P19" s="28"/>
      <c r="Q19" s="51">
        <v>57600</v>
      </c>
      <c r="R19" s="47">
        <v>12982.41</v>
      </c>
      <c r="S19" s="51">
        <f aca="true" t="shared" si="1" ref="S19:S24">Q19-R19</f>
        <v>44617.59</v>
      </c>
    </row>
    <row r="20" spans="1:19" ht="12.75">
      <c r="A20" s="28"/>
      <c r="B20" s="212" t="s">
        <v>16</v>
      </c>
      <c r="C20" s="213"/>
      <c r="D20" s="31"/>
      <c r="E20" s="31"/>
      <c r="F20" s="207" t="s">
        <v>235</v>
      </c>
      <c r="G20" s="210" t="s">
        <v>71</v>
      </c>
      <c r="H20" s="210" t="s">
        <v>173</v>
      </c>
      <c r="I20" s="211" t="s">
        <v>70</v>
      </c>
      <c r="J20" s="28"/>
      <c r="K20" s="28"/>
      <c r="L20" s="28"/>
      <c r="M20" s="28"/>
      <c r="N20" s="28"/>
      <c r="O20" s="28"/>
      <c r="P20" s="28"/>
      <c r="Q20" s="51">
        <v>0</v>
      </c>
      <c r="R20" s="47">
        <v>0</v>
      </c>
      <c r="S20" s="51">
        <f t="shared" si="1"/>
        <v>0</v>
      </c>
    </row>
    <row r="21" spans="1:19" ht="12.75">
      <c r="A21" s="28"/>
      <c r="B21" s="214" t="s">
        <v>55</v>
      </c>
      <c r="C21" s="214"/>
      <c r="D21" s="31"/>
      <c r="E21" s="31"/>
      <c r="F21" s="207" t="s">
        <v>250</v>
      </c>
      <c r="G21" s="210" t="s">
        <v>71</v>
      </c>
      <c r="H21" s="210" t="s">
        <v>173</v>
      </c>
      <c r="I21" s="211" t="s">
        <v>70</v>
      </c>
      <c r="J21" s="28"/>
      <c r="K21" s="28"/>
      <c r="L21" s="28"/>
      <c r="M21" s="28"/>
      <c r="N21" s="28"/>
      <c r="O21" s="28"/>
      <c r="P21" s="28"/>
      <c r="Q21" s="51">
        <v>226900</v>
      </c>
      <c r="R21" s="47">
        <v>4221.31</v>
      </c>
      <c r="S21" s="51">
        <f t="shared" si="1"/>
        <v>222678.69</v>
      </c>
    </row>
    <row r="22" spans="1:19" ht="29.25" customHeight="1">
      <c r="A22" s="28"/>
      <c r="B22" s="214" t="s">
        <v>418</v>
      </c>
      <c r="C22" s="214"/>
      <c r="D22" s="31"/>
      <c r="E22" s="31"/>
      <c r="F22" s="207" t="s">
        <v>251</v>
      </c>
      <c r="G22" s="210" t="s">
        <v>71</v>
      </c>
      <c r="H22" s="210" t="s">
        <v>173</v>
      </c>
      <c r="I22" s="211" t="s">
        <v>70</v>
      </c>
      <c r="J22" s="28"/>
      <c r="K22" s="28"/>
      <c r="L22" s="28"/>
      <c r="M22" s="28"/>
      <c r="N22" s="28"/>
      <c r="O22" s="28"/>
      <c r="P22" s="28"/>
      <c r="Q22" s="51">
        <v>66900</v>
      </c>
      <c r="R22" s="47">
        <v>7990</v>
      </c>
      <c r="S22" s="51">
        <f t="shared" si="1"/>
        <v>58910</v>
      </c>
    </row>
    <row r="23" spans="1:19" ht="12.75">
      <c r="A23" s="28"/>
      <c r="B23" s="214" t="s">
        <v>17</v>
      </c>
      <c r="C23" s="214"/>
      <c r="D23" s="31"/>
      <c r="E23" s="31"/>
      <c r="F23" s="207" t="s">
        <v>252</v>
      </c>
      <c r="G23" s="210" t="s">
        <v>71</v>
      </c>
      <c r="H23" s="210" t="s">
        <v>173</v>
      </c>
      <c r="I23" s="211" t="s">
        <v>70</v>
      </c>
      <c r="J23" s="28"/>
      <c r="K23" s="28"/>
      <c r="L23" s="28"/>
      <c r="M23" s="28"/>
      <c r="N23" s="28"/>
      <c r="O23" s="28"/>
      <c r="P23" s="28"/>
      <c r="Q23" s="51">
        <v>400500</v>
      </c>
      <c r="R23" s="47">
        <v>49000</v>
      </c>
      <c r="S23" s="51">
        <f t="shared" si="1"/>
        <v>351500</v>
      </c>
    </row>
    <row r="24" spans="1:19" ht="15.75" customHeight="1">
      <c r="A24" s="28"/>
      <c r="B24" s="214" t="s">
        <v>18</v>
      </c>
      <c r="C24" s="214"/>
      <c r="D24" s="31"/>
      <c r="E24" s="31"/>
      <c r="F24" s="207" t="s">
        <v>253</v>
      </c>
      <c r="G24" s="210" t="s">
        <v>71</v>
      </c>
      <c r="H24" s="210" t="s">
        <v>173</v>
      </c>
      <c r="I24" s="211" t="s">
        <v>70</v>
      </c>
      <c r="J24" s="28"/>
      <c r="K24" s="28"/>
      <c r="L24" s="28"/>
      <c r="M24" s="28"/>
      <c r="N24" s="28"/>
      <c r="O24" s="28"/>
      <c r="P24" s="28"/>
      <c r="Q24" s="51">
        <v>0</v>
      </c>
      <c r="R24" s="47">
        <v>0</v>
      </c>
      <c r="S24" s="51">
        <f t="shared" si="1"/>
        <v>0</v>
      </c>
    </row>
    <row r="25" spans="1:19" s="34" customFormat="1" ht="35.25" customHeight="1">
      <c r="A25" s="25"/>
      <c r="B25" s="29" t="s">
        <v>199</v>
      </c>
      <c r="C25" s="25"/>
      <c r="D25" s="26" t="s">
        <v>86</v>
      </c>
      <c r="E25" s="26"/>
      <c r="F25" s="202" t="s">
        <v>198</v>
      </c>
      <c r="G25" s="203" t="s">
        <v>71</v>
      </c>
      <c r="H25" s="203" t="s">
        <v>173</v>
      </c>
      <c r="I25" s="204" t="s">
        <v>70</v>
      </c>
      <c r="J25" s="25"/>
      <c r="K25" s="25"/>
      <c r="L25" s="25"/>
      <c r="M25" s="25"/>
      <c r="N25" s="25"/>
      <c r="O25" s="25"/>
      <c r="P25" s="25"/>
      <c r="Q25" s="38">
        <f aca="true" t="shared" si="2" ref="Q25:S27">Q26</f>
        <v>560200</v>
      </c>
      <c r="R25" s="48">
        <f t="shared" si="2"/>
        <v>100493.72</v>
      </c>
      <c r="S25" s="38">
        <f t="shared" si="2"/>
        <v>459706.28</v>
      </c>
    </row>
    <row r="26" spans="1:19" ht="28.5" customHeight="1">
      <c r="A26" s="28"/>
      <c r="B26" s="27" t="s">
        <v>62</v>
      </c>
      <c r="C26" s="28"/>
      <c r="D26" s="31" t="s">
        <v>86</v>
      </c>
      <c r="E26" s="31"/>
      <c r="F26" s="207" t="s">
        <v>197</v>
      </c>
      <c r="G26" s="210" t="s">
        <v>71</v>
      </c>
      <c r="H26" s="210" t="s">
        <v>173</v>
      </c>
      <c r="I26" s="211" t="s">
        <v>70</v>
      </c>
      <c r="J26" s="28"/>
      <c r="K26" s="28"/>
      <c r="L26" s="28"/>
      <c r="M26" s="28"/>
      <c r="N26" s="28"/>
      <c r="O26" s="28"/>
      <c r="P26" s="28"/>
      <c r="Q26" s="51">
        <f t="shared" si="2"/>
        <v>560200</v>
      </c>
      <c r="R26" s="47">
        <f t="shared" si="2"/>
        <v>100493.72</v>
      </c>
      <c r="S26" s="51">
        <f t="shared" si="2"/>
        <v>459706.28</v>
      </c>
    </row>
    <row r="27" spans="1:19" ht="14.25" customHeight="1">
      <c r="A27" s="28"/>
      <c r="B27" s="62" t="s">
        <v>282</v>
      </c>
      <c r="C27" s="59"/>
      <c r="D27" s="31"/>
      <c r="E27" s="31"/>
      <c r="F27" s="207" t="s">
        <v>289</v>
      </c>
      <c r="G27" s="210"/>
      <c r="H27" s="210"/>
      <c r="I27" s="211"/>
      <c r="J27" s="28"/>
      <c r="K27" s="28"/>
      <c r="L27" s="28"/>
      <c r="M27" s="28"/>
      <c r="N27" s="28"/>
      <c r="O27" s="28"/>
      <c r="P27" s="28"/>
      <c r="Q27" s="51">
        <f t="shared" si="2"/>
        <v>560200</v>
      </c>
      <c r="R27" s="47">
        <f t="shared" si="2"/>
        <v>100493.72</v>
      </c>
      <c r="S27" s="51">
        <f t="shared" si="2"/>
        <v>459706.28</v>
      </c>
    </row>
    <row r="28" spans="1:19" ht="23.25" customHeight="1">
      <c r="A28" s="28"/>
      <c r="B28" s="62" t="s">
        <v>284</v>
      </c>
      <c r="C28" s="59"/>
      <c r="D28" s="31"/>
      <c r="E28" s="31"/>
      <c r="F28" s="207" t="s">
        <v>290</v>
      </c>
      <c r="G28" s="210"/>
      <c r="H28" s="210"/>
      <c r="I28" s="211"/>
      <c r="J28" s="28"/>
      <c r="K28" s="28"/>
      <c r="L28" s="28"/>
      <c r="M28" s="28"/>
      <c r="N28" s="28"/>
      <c r="O28" s="28"/>
      <c r="P28" s="28"/>
      <c r="Q28" s="51">
        <f>Q29+Q30</f>
        <v>560200</v>
      </c>
      <c r="R28" s="47">
        <f>R29+R30</f>
        <v>100493.72</v>
      </c>
      <c r="S28" s="51">
        <f>Q28-R28</f>
        <v>459706.28</v>
      </c>
    </row>
    <row r="29" spans="1:19" ht="14.25" customHeight="1">
      <c r="A29" s="28"/>
      <c r="B29" s="214" t="s">
        <v>12</v>
      </c>
      <c r="C29" s="214"/>
      <c r="D29" s="31"/>
      <c r="E29" s="31"/>
      <c r="F29" s="207" t="s">
        <v>237</v>
      </c>
      <c r="G29" s="210" t="s">
        <v>71</v>
      </c>
      <c r="H29" s="210" t="s">
        <v>173</v>
      </c>
      <c r="I29" s="211" t="s">
        <v>70</v>
      </c>
      <c r="J29" s="28"/>
      <c r="K29" s="28"/>
      <c r="L29" s="28"/>
      <c r="M29" s="28"/>
      <c r="N29" s="28"/>
      <c r="O29" s="28"/>
      <c r="P29" s="28"/>
      <c r="Q29" s="51">
        <v>430200</v>
      </c>
      <c r="R29" s="47">
        <v>81397.72</v>
      </c>
      <c r="S29" s="51">
        <f>Q29-R29</f>
        <v>348802.28</v>
      </c>
    </row>
    <row r="30" spans="1:19" ht="12.75">
      <c r="A30" s="28"/>
      <c r="B30" s="214" t="s">
        <v>13</v>
      </c>
      <c r="C30" s="214"/>
      <c r="D30" s="31"/>
      <c r="E30" s="31"/>
      <c r="F30" s="207" t="s">
        <v>238</v>
      </c>
      <c r="G30" s="210" t="s">
        <v>71</v>
      </c>
      <c r="H30" s="210" t="s">
        <v>173</v>
      </c>
      <c r="I30" s="211" t="s">
        <v>70</v>
      </c>
      <c r="J30" s="28"/>
      <c r="K30" s="28"/>
      <c r="L30" s="28"/>
      <c r="M30" s="28"/>
      <c r="N30" s="28"/>
      <c r="O30" s="28"/>
      <c r="P30" s="28"/>
      <c r="Q30" s="51">
        <v>130000</v>
      </c>
      <c r="R30" s="47">
        <v>19096</v>
      </c>
      <c r="S30" s="51">
        <f>Q30-R30</f>
        <v>110904</v>
      </c>
    </row>
    <row r="31" spans="1:19" ht="15" customHeight="1">
      <c r="A31" s="25"/>
      <c r="B31" s="29" t="s">
        <v>45</v>
      </c>
      <c r="C31" s="25"/>
      <c r="D31" s="26"/>
      <c r="E31" s="26"/>
      <c r="F31" s="202" t="s">
        <v>196</v>
      </c>
      <c r="G31" s="203" t="s">
        <v>71</v>
      </c>
      <c r="H31" s="203" t="s">
        <v>173</v>
      </c>
      <c r="I31" s="204" t="s">
        <v>70</v>
      </c>
      <c r="J31" s="25"/>
      <c r="K31" s="25"/>
      <c r="L31" s="25"/>
      <c r="M31" s="25"/>
      <c r="N31" s="25"/>
      <c r="O31" s="25"/>
      <c r="P31" s="25"/>
      <c r="Q31" s="38">
        <f aca="true" t="shared" si="3" ref="Q31:S35">Q32</f>
        <v>1000</v>
      </c>
      <c r="R31" s="48">
        <f t="shared" si="3"/>
        <v>250</v>
      </c>
      <c r="S31" s="38">
        <f t="shared" si="3"/>
        <v>750</v>
      </c>
    </row>
    <row r="32" spans="1:19" ht="83.25" customHeight="1">
      <c r="A32" s="28"/>
      <c r="B32" s="29" t="s">
        <v>98</v>
      </c>
      <c r="C32" s="28"/>
      <c r="D32" s="31"/>
      <c r="E32" s="31"/>
      <c r="F32" s="202" t="s">
        <v>195</v>
      </c>
      <c r="G32" s="203" t="s">
        <v>71</v>
      </c>
      <c r="H32" s="203" t="s">
        <v>173</v>
      </c>
      <c r="I32" s="204" t="s">
        <v>70</v>
      </c>
      <c r="J32" s="25"/>
      <c r="K32" s="25"/>
      <c r="L32" s="25"/>
      <c r="M32" s="25"/>
      <c r="N32" s="25"/>
      <c r="O32" s="25"/>
      <c r="P32" s="25"/>
      <c r="Q32" s="38">
        <f t="shared" si="3"/>
        <v>1000</v>
      </c>
      <c r="R32" s="48">
        <f t="shared" si="3"/>
        <v>250</v>
      </c>
      <c r="S32" s="38">
        <f t="shared" si="3"/>
        <v>750</v>
      </c>
    </row>
    <row r="33" spans="1:19" ht="12.75">
      <c r="A33" s="28"/>
      <c r="B33" s="27" t="s">
        <v>96</v>
      </c>
      <c r="C33" s="28"/>
      <c r="D33" s="31"/>
      <c r="E33" s="31"/>
      <c r="F33" s="207" t="s">
        <v>194</v>
      </c>
      <c r="G33" s="210" t="s">
        <v>71</v>
      </c>
      <c r="H33" s="210" t="s">
        <v>173</v>
      </c>
      <c r="I33" s="211" t="s">
        <v>70</v>
      </c>
      <c r="J33" s="28"/>
      <c r="K33" s="28"/>
      <c r="L33" s="28"/>
      <c r="M33" s="28"/>
      <c r="N33" s="28"/>
      <c r="O33" s="28"/>
      <c r="P33" s="28"/>
      <c r="Q33" s="51">
        <f t="shared" si="3"/>
        <v>1000</v>
      </c>
      <c r="R33" s="47">
        <f t="shared" si="3"/>
        <v>250</v>
      </c>
      <c r="S33" s="51">
        <f t="shared" si="3"/>
        <v>750</v>
      </c>
    </row>
    <row r="34" spans="1:19" ht="14.25" customHeight="1">
      <c r="A34" s="28"/>
      <c r="B34" s="62" t="s">
        <v>282</v>
      </c>
      <c r="C34" s="59"/>
      <c r="D34" s="31"/>
      <c r="E34" s="31"/>
      <c r="F34" s="207" t="s">
        <v>291</v>
      </c>
      <c r="G34" s="210"/>
      <c r="H34" s="210"/>
      <c r="I34" s="211"/>
      <c r="J34" s="28"/>
      <c r="K34" s="28"/>
      <c r="L34" s="28"/>
      <c r="M34" s="28"/>
      <c r="N34" s="28"/>
      <c r="O34" s="28"/>
      <c r="P34" s="28"/>
      <c r="Q34" s="51">
        <f t="shared" si="3"/>
        <v>1000</v>
      </c>
      <c r="R34" s="47">
        <f t="shared" si="3"/>
        <v>250</v>
      </c>
      <c r="S34" s="51">
        <f t="shared" si="3"/>
        <v>750</v>
      </c>
    </row>
    <row r="35" spans="1:19" ht="15" customHeight="1">
      <c r="A35" s="28"/>
      <c r="B35" s="62" t="s">
        <v>292</v>
      </c>
      <c r="C35" s="59"/>
      <c r="D35" s="31"/>
      <c r="E35" s="31"/>
      <c r="F35" s="207" t="s">
        <v>327</v>
      </c>
      <c r="G35" s="210"/>
      <c r="H35" s="210"/>
      <c r="I35" s="211"/>
      <c r="J35" s="28"/>
      <c r="K35" s="28"/>
      <c r="L35" s="28"/>
      <c r="M35" s="28"/>
      <c r="N35" s="28"/>
      <c r="O35" s="28"/>
      <c r="P35" s="28"/>
      <c r="Q35" s="51">
        <f t="shared" si="3"/>
        <v>1000</v>
      </c>
      <c r="R35" s="47">
        <f t="shared" si="3"/>
        <v>250</v>
      </c>
      <c r="S35" s="51">
        <f t="shared" si="3"/>
        <v>750</v>
      </c>
    </row>
    <row r="36" spans="1:19" ht="23.25" customHeight="1">
      <c r="A36" s="28"/>
      <c r="B36" s="27" t="s">
        <v>239</v>
      </c>
      <c r="C36" s="28"/>
      <c r="D36" s="31"/>
      <c r="E36" s="31"/>
      <c r="F36" s="207" t="s">
        <v>249</v>
      </c>
      <c r="G36" s="210" t="s">
        <v>71</v>
      </c>
      <c r="H36" s="210" t="s">
        <v>173</v>
      </c>
      <c r="I36" s="211" t="s">
        <v>70</v>
      </c>
      <c r="J36" s="28"/>
      <c r="K36" s="28"/>
      <c r="L36" s="28"/>
      <c r="M36" s="28"/>
      <c r="N36" s="28"/>
      <c r="O36" s="28"/>
      <c r="P36" s="28"/>
      <c r="Q36" s="51">
        <v>1000</v>
      </c>
      <c r="R36" s="47">
        <v>250</v>
      </c>
      <c r="S36" s="51">
        <f>Q36-R36</f>
        <v>750</v>
      </c>
    </row>
    <row r="37" spans="1:19" ht="56.25">
      <c r="A37" s="28"/>
      <c r="B37" s="39" t="s">
        <v>193</v>
      </c>
      <c r="C37" s="25"/>
      <c r="D37" s="26"/>
      <c r="E37" s="26"/>
      <c r="F37" s="202" t="s">
        <v>192</v>
      </c>
      <c r="G37" s="203" t="s">
        <v>71</v>
      </c>
      <c r="H37" s="203" t="s">
        <v>70</v>
      </c>
      <c r="I37" s="204" t="s">
        <v>70</v>
      </c>
      <c r="J37" s="25"/>
      <c r="K37" s="25"/>
      <c r="L37" s="25"/>
      <c r="M37" s="25"/>
      <c r="N37" s="25"/>
      <c r="O37" s="25"/>
      <c r="P37" s="25"/>
      <c r="Q37" s="38">
        <f aca="true" t="shared" si="4" ref="Q37:S42">Q38</f>
        <v>49600</v>
      </c>
      <c r="R37" s="48">
        <f t="shared" si="4"/>
        <v>12400</v>
      </c>
      <c r="S37" s="38">
        <f t="shared" si="4"/>
        <v>37200</v>
      </c>
    </row>
    <row r="38" spans="1:19" ht="12.75">
      <c r="A38" s="28"/>
      <c r="B38" s="29" t="s">
        <v>45</v>
      </c>
      <c r="C38" s="28"/>
      <c r="D38" s="31"/>
      <c r="E38" s="31"/>
      <c r="F38" s="202" t="s">
        <v>191</v>
      </c>
      <c r="G38" s="203" t="s">
        <v>71</v>
      </c>
      <c r="H38" s="203" t="s">
        <v>173</v>
      </c>
      <c r="I38" s="204" t="s">
        <v>70</v>
      </c>
      <c r="J38" s="25"/>
      <c r="K38" s="25"/>
      <c r="L38" s="25"/>
      <c r="M38" s="25"/>
      <c r="N38" s="25"/>
      <c r="O38" s="25"/>
      <c r="P38" s="25"/>
      <c r="Q38" s="38">
        <f t="shared" si="4"/>
        <v>49600</v>
      </c>
      <c r="R38" s="48">
        <f t="shared" si="4"/>
        <v>12400</v>
      </c>
      <c r="S38" s="38">
        <f t="shared" si="4"/>
        <v>37200</v>
      </c>
    </row>
    <row r="39" spans="1:19" ht="86.25" customHeight="1">
      <c r="A39" s="28"/>
      <c r="B39" s="29" t="s">
        <v>98</v>
      </c>
      <c r="C39" s="28"/>
      <c r="D39" s="31"/>
      <c r="E39" s="31"/>
      <c r="F39" s="202" t="s">
        <v>190</v>
      </c>
      <c r="G39" s="203" t="s">
        <v>71</v>
      </c>
      <c r="H39" s="203" t="s">
        <v>173</v>
      </c>
      <c r="I39" s="204" t="s">
        <v>70</v>
      </c>
      <c r="J39" s="25"/>
      <c r="K39" s="25"/>
      <c r="L39" s="25"/>
      <c r="M39" s="25"/>
      <c r="N39" s="25"/>
      <c r="O39" s="25"/>
      <c r="P39" s="25"/>
      <c r="Q39" s="38">
        <f t="shared" si="4"/>
        <v>49600</v>
      </c>
      <c r="R39" s="48">
        <f t="shared" si="4"/>
        <v>12400</v>
      </c>
      <c r="S39" s="38">
        <f t="shared" si="4"/>
        <v>37200</v>
      </c>
    </row>
    <row r="40" spans="1:19" ht="15.75" customHeight="1">
      <c r="A40" s="28"/>
      <c r="B40" s="27" t="s">
        <v>96</v>
      </c>
      <c r="C40" s="28"/>
      <c r="D40" s="31"/>
      <c r="E40" s="31"/>
      <c r="F40" s="207" t="s">
        <v>189</v>
      </c>
      <c r="G40" s="210" t="s">
        <v>71</v>
      </c>
      <c r="H40" s="210" t="s">
        <v>173</v>
      </c>
      <c r="I40" s="211" t="s">
        <v>70</v>
      </c>
      <c r="J40" s="28"/>
      <c r="K40" s="28"/>
      <c r="L40" s="28"/>
      <c r="M40" s="28"/>
      <c r="N40" s="28"/>
      <c r="O40" s="28"/>
      <c r="P40" s="28"/>
      <c r="Q40" s="51">
        <f t="shared" si="4"/>
        <v>49600</v>
      </c>
      <c r="R40" s="47">
        <f t="shared" si="4"/>
        <v>12400</v>
      </c>
      <c r="S40" s="51">
        <f t="shared" si="4"/>
        <v>37200</v>
      </c>
    </row>
    <row r="41" spans="1:19" ht="13.5" customHeight="1">
      <c r="A41" s="28"/>
      <c r="B41" s="62" t="s">
        <v>282</v>
      </c>
      <c r="C41" s="59"/>
      <c r="D41" s="31"/>
      <c r="E41" s="31"/>
      <c r="F41" s="207" t="s">
        <v>293</v>
      </c>
      <c r="G41" s="210"/>
      <c r="H41" s="210"/>
      <c r="I41" s="211"/>
      <c r="J41" s="28"/>
      <c r="K41" s="28"/>
      <c r="L41" s="28"/>
      <c r="M41" s="28"/>
      <c r="N41" s="28"/>
      <c r="O41" s="28"/>
      <c r="P41" s="28"/>
      <c r="Q41" s="51">
        <f t="shared" si="4"/>
        <v>49600</v>
      </c>
      <c r="R41" s="47">
        <f t="shared" si="4"/>
        <v>12400</v>
      </c>
      <c r="S41" s="51">
        <f t="shared" si="4"/>
        <v>37200</v>
      </c>
    </row>
    <row r="42" spans="1:19" ht="14.25" customHeight="1">
      <c r="A42" s="28"/>
      <c r="B42" s="62" t="s">
        <v>292</v>
      </c>
      <c r="C42" s="59"/>
      <c r="D42" s="31"/>
      <c r="E42" s="31"/>
      <c r="F42" s="207" t="s">
        <v>343</v>
      </c>
      <c r="G42" s="210"/>
      <c r="H42" s="210"/>
      <c r="I42" s="211"/>
      <c r="J42" s="28"/>
      <c r="K42" s="28"/>
      <c r="L42" s="28"/>
      <c r="M42" s="28"/>
      <c r="N42" s="28"/>
      <c r="O42" s="28"/>
      <c r="P42" s="28"/>
      <c r="Q42" s="51">
        <f t="shared" si="4"/>
        <v>49600</v>
      </c>
      <c r="R42" s="47">
        <f t="shared" si="4"/>
        <v>12400</v>
      </c>
      <c r="S42" s="51">
        <f t="shared" si="4"/>
        <v>37200</v>
      </c>
    </row>
    <row r="43" spans="1:19" ht="22.5">
      <c r="A43" s="28"/>
      <c r="B43" s="27" t="s">
        <v>239</v>
      </c>
      <c r="C43" s="28"/>
      <c r="D43" s="31"/>
      <c r="E43" s="31"/>
      <c r="F43" s="207" t="s">
        <v>254</v>
      </c>
      <c r="G43" s="210" t="s">
        <v>71</v>
      </c>
      <c r="H43" s="210" t="s">
        <v>173</v>
      </c>
      <c r="I43" s="211" t="s">
        <v>70</v>
      </c>
      <c r="J43" s="28"/>
      <c r="K43" s="28"/>
      <c r="L43" s="28"/>
      <c r="M43" s="28"/>
      <c r="N43" s="28"/>
      <c r="O43" s="28"/>
      <c r="P43" s="28"/>
      <c r="Q43" s="51">
        <v>49600</v>
      </c>
      <c r="R43" s="47">
        <v>12400</v>
      </c>
      <c r="S43" s="51">
        <f>Q43-R43</f>
        <v>37200</v>
      </c>
    </row>
    <row r="44" spans="1:19" ht="12.75">
      <c r="A44" s="25"/>
      <c r="B44" s="29" t="s">
        <v>187</v>
      </c>
      <c r="C44" s="25"/>
      <c r="D44" s="26" t="s">
        <v>86</v>
      </c>
      <c r="E44" s="26"/>
      <c r="F44" s="202" t="s">
        <v>188</v>
      </c>
      <c r="G44" s="203" t="s">
        <v>177</v>
      </c>
      <c r="H44" s="203" t="s">
        <v>70</v>
      </c>
      <c r="I44" s="204" t="s">
        <v>70</v>
      </c>
      <c r="J44" s="25"/>
      <c r="K44" s="25"/>
      <c r="L44" s="25"/>
      <c r="M44" s="25"/>
      <c r="N44" s="25"/>
      <c r="O44" s="25"/>
      <c r="P44" s="25"/>
      <c r="Q44" s="38">
        <f aca="true" t="shared" si="5" ref="Q44:S48">Q45</f>
        <v>114200</v>
      </c>
      <c r="R44" s="48">
        <f t="shared" si="5"/>
        <v>0</v>
      </c>
      <c r="S44" s="38">
        <f t="shared" si="5"/>
        <v>114200</v>
      </c>
    </row>
    <row r="45" spans="1:19" ht="12.75">
      <c r="A45" s="25"/>
      <c r="B45" s="29" t="s">
        <v>187</v>
      </c>
      <c r="C45" s="25"/>
      <c r="D45" s="26" t="s">
        <v>86</v>
      </c>
      <c r="E45" s="26"/>
      <c r="F45" s="202" t="s">
        <v>186</v>
      </c>
      <c r="G45" s="203" t="s">
        <v>177</v>
      </c>
      <c r="H45" s="203" t="s">
        <v>70</v>
      </c>
      <c r="I45" s="204" t="s">
        <v>70</v>
      </c>
      <c r="J45" s="25"/>
      <c r="K45" s="25"/>
      <c r="L45" s="25"/>
      <c r="M45" s="25"/>
      <c r="N45" s="25"/>
      <c r="O45" s="25"/>
      <c r="P45" s="25"/>
      <c r="Q45" s="38">
        <f t="shared" si="5"/>
        <v>114200</v>
      </c>
      <c r="R45" s="48">
        <f t="shared" si="5"/>
        <v>0</v>
      </c>
      <c r="S45" s="38">
        <f t="shared" si="5"/>
        <v>114200</v>
      </c>
    </row>
    <row r="46" spans="1:19" ht="24.75" customHeight="1">
      <c r="A46" s="25"/>
      <c r="B46" s="29" t="s">
        <v>185</v>
      </c>
      <c r="C46" s="25"/>
      <c r="D46" s="26" t="s">
        <v>86</v>
      </c>
      <c r="E46" s="26"/>
      <c r="F46" s="202" t="s">
        <v>184</v>
      </c>
      <c r="G46" s="203" t="s">
        <v>177</v>
      </c>
      <c r="H46" s="203" t="s">
        <v>70</v>
      </c>
      <c r="I46" s="204" t="s">
        <v>70</v>
      </c>
      <c r="J46" s="25"/>
      <c r="K46" s="25"/>
      <c r="L46" s="25"/>
      <c r="M46" s="25"/>
      <c r="N46" s="25"/>
      <c r="O46" s="25"/>
      <c r="P46" s="25"/>
      <c r="Q46" s="38">
        <f t="shared" si="5"/>
        <v>114200</v>
      </c>
      <c r="R46" s="48">
        <f t="shared" si="5"/>
        <v>0</v>
      </c>
      <c r="S46" s="38">
        <f t="shared" si="5"/>
        <v>114200</v>
      </c>
    </row>
    <row r="47" spans="1:19" ht="22.5">
      <c r="A47" s="28"/>
      <c r="B47" s="27" t="s">
        <v>185</v>
      </c>
      <c r="C47" s="28"/>
      <c r="D47" s="31" t="s">
        <v>86</v>
      </c>
      <c r="E47" s="31"/>
      <c r="F47" s="207" t="s">
        <v>323</v>
      </c>
      <c r="G47" s="210" t="s">
        <v>177</v>
      </c>
      <c r="H47" s="210" t="s">
        <v>70</v>
      </c>
      <c r="I47" s="211" t="s">
        <v>70</v>
      </c>
      <c r="J47" s="28"/>
      <c r="K47" s="28"/>
      <c r="L47" s="28"/>
      <c r="M47" s="28"/>
      <c r="N47" s="28"/>
      <c r="O47" s="28"/>
      <c r="P47" s="28"/>
      <c r="Q47" s="51">
        <f t="shared" si="5"/>
        <v>114200</v>
      </c>
      <c r="R47" s="47">
        <f t="shared" si="5"/>
        <v>0</v>
      </c>
      <c r="S47" s="51">
        <f t="shared" si="5"/>
        <v>114200</v>
      </c>
    </row>
    <row r="48" spans="1:19" ht="12.75">
      <c r="A48" s="28"/>
      <c r="B48" s="62" t="s">
        <v>282</v>
      </c>
      <c r="C48" s="59"/>
      <c r="D48" s="31"/>
      <c r="E48" s="31"/>
      <c r="F48" s="207" t="s">
        <v>294</v>
      </c>
      <c r="G48" s="210"/>
      <c r="H48" s="210"/>
      <c r="I48" s="211"/>
      <c r="J48" s="28"/>
      <c r="K48" s="28"/>
      <c r="L48" s="28"/>
      <c r="M48" s="28"/>
      <c r="N48" s="28"/>
      <c r="O48" s="28"/>
      <c r="P48" s="28"/>
      <c r="Q48" s="51">
        <f t="shared" si="5"/>
        <v>114200</v>
      </c>
      <c r="R48" s="47">
        <f t="shared" si="5"/>
        <v>0</v>
      </c>
      <c r="S48" s="51">
        <f t="shared" si="5"/>
        <v>114200</v>
      </c>
    </row>
    <row r="49" spans="1:19" ht="15" customHeight="1">
      <c r="A49" s="28"/>
      <c r="B49" s="27" t="s">
        <v>18</v>
      </c>
      <c r="C49" s="28"/>
      <c r="D49" s="31" t="s">
        <v>86</v>
      </c>
      <c r="E49" s="31"/>
      <c r="F49" s="207" t="s">
        <v>324</v>
      </c>
      <c r="G49" s="210" t="s">
        <v>240</v>
      </c>
      <c r="H49" s="210" t="s">
        <v>70</v>
      </c>
      <c r="I49" s="211" t="s">
        <v>70</v>
      </c>
      <c r="J49" s="28"/>
      <c r="K49" s="28"/>
      <c r="L49" s="28"/>
      <c r="M49" s="28"/>
      <c r="N49" s="28"/>
      <c r="O49" s="28"/>
      <c r="P49" s="28"/>
      <c r="Q49" s="51">
        <v>114200</v>
      </c>
      <c r="R49" s="47">
        <v>0</v>
      </c>
      <c r="S49" s="51">
        <f>Q49-R49</f>
        <v>114200</v>
      </c>
    </row>
    <row r="50" spans="1:19" ht="24.75" customHeight="1">
      <c r="A50" s="25"/>
      <c r="B50" s="39" t="s">
        <v>183</v>
      </c>
      <c r="C50" s="25"/>
      <c r="D50" s="26"/>
      <c r="E50" s="26"/>
      <c r="F50" s="202" t="s">
        <v>182</v>
      </c>
      <c r="G50" s="203" t="s">
        <v>177</v>
      </c>
      <c r="H50" s="203" t="s">
        <v>70</v>
      </c>
      <c r="I50" s="204" t="s">
        <v>70</v>
      </c>
      <c r="J50" s="25"/>
      <c r="K50" s="25"/>
      <c r="L50" s="25"/>
      <c r="M50" s="25"/>
      <c r="N50" s="25"/>
      <c r="O50" s="25"/>
      <c r="P50" s="25"/>
      <c r="Q50" s="38">
        <f>Q52+Q58</f>
        <v>692700</v>
      </c>
      <c r="R50" s="48">
        <f>R52+R58</f>
        <v>144534</v>
      </c>
      <c r="S50" s="38">
        <f>S52+S58</f>
        <v>548166</v>
      </c>
    </row>
    <row r="51" spans="1:19" ht="33.75" customHeight="1">
      <c r="A51" s="25"/>
      <c r="B51" s="39" t="s">
        <v>79</v>
      </c>
      <c r="C51" s="25"/>
      <c r="D51" s="26"/>
      <c r="E51" s="26"/>
      <c r="F51" s="202" t="s">
        <v>181</v>
      </c>
      <c r="G51" s="203" t="s">
        <v>177</v>
      </c>
      <c r="H51" s="203" t="s">
        <v>70</v>
      </c>
      <c r="I51" s="204" t="s">
        <v>70</v>
      </c>
      <c r="J51" s="25"/>
      <c r="K51" s="25"/>
      <c r="L51" s="25"/>
      <c r="M51" s="25"/>
      <c r="N51" s="25"/>
      <c r="O51" s="25"/>
      <c r="P51" s="25"/>
      <c r="Q51" s="38">
        <f aca="true" t="shared" si="6" ref="Q51:S56">Q52</f>
        <v>344000</v>
      </c>
      <c r="R51" s="48">
        <f t="shared" si="6"/>
        <v>57334</v>
      </c>
      <c r="S51" s="38">
        <f t="shared" si="6"/>
        <v>286666</v>
      </c>
    </row>
    <row r="52" spans="1:19" ht="22.5" customHeight="1">
      <c r="A52" s="25"/>
      <c r="B52" s="39" t="s">
        <v>180</v>
      </c>
      <c r="C52" s="25"/>
      <c r="D52" s="26"/>
      <c r="E52" s="26"/>
      <c r="F52" s="202" t="s">
        <v>179</v>
      </c>
      <c r="G52" s="203" t="s">
        <v>177</v>
      </c>
      <c r="H52" s="203" t="s">
        <v>70</v>
      </c>
      <c r="I52" s="204" t="s">
        <v>70</v>
      </c>
      <c r="J52" s="25"/>
      <c r="K52" s="25"/>
      <c r="L52" s="25"/>
      <c r="M52" s="25"/>
      <c r="N52" s="25"/>
      <c r="O52" s="25"/>
      <c r="P52" s="25"/>
      <c r="Q52" s="38">
        <f t="shared" si="6"/>
        <v>344000</v>
      </c>
      <c r="R52" s="48">
        <f t="shared" si="6"/>
        <v>57334</v>
      </c>
      <c r="S52" s="38">
        <f t="shared" si="6"/>
        <v>286666</v>
      </c>
    </row>
    <row r="53" spans="1:19" ht="33.75">
      <c r="A53" s="25"/>
      <c r="B53" s="39" t="s">
        <v>56</v>
      </c>
      <c r="C53" s="25"/>
      <c r="D53" s="26"/>
      <c r="E53" s="26"/>
      <c r="F53" s="202" t="s">
        <v>178</v>
      </c>
      <c r="G53" s="203" t="s">
        <v>177</v>
      </c>
      <c r="H53" s="203" t="s">
        <v>70</v>
      </c>
      <c r="I53" s="204" t="s">
        <v>70</v>
      </c>
      <c r="J53" s="25"/>
      <c r="K53" s="25"/>
      <c r="L53" s="25"/>
      <c r="M53" s="25"/>
      <c r="N53" s="25"/>
      <c r="O53" s="25"/>
      <c r="P53" s="25"/>
      <c r="Q53" s="38">
        <f t="shared" si="6"/>
        <v>344000</v>
      </c>
      <c r="R53" s="48">
        <f t="shared" si="6"/>
        <v>57334</v>
      </c>
      <c r="S53" s="38">
        <f t="shared" si="6"/>
        <v>286666</v>
      </c>
    </row>
    <row r="54" spans="1:19" ht="22.5">
      <c r="A54" s="28"/>
      <c r="B54" s="27" t="s">
        <v>62</v>
      </c>
      <c r="C54" s="28"/>
      <c r="D54" s="31"/>
      <c r="E54" s="31"/>
      <c r="F54" s="207" t="s">
        <v>295</v>
      </c>
      <c r="G54" s="210" t="s">
        <v>177</v>
      </c>
      <c r="H54" s="210" t="s">
        <v>70</v>
      </c>
      <c r="I54" s="211" t="s">
        <v>70</v>
      </c>
      <c r="J54" s="28"/>
      <c r="K54" s="28"/>
      <c r="L54" s="28"/>
      <c r="M54" s="28"/>
      <c r="N54" s="28"/>
      <c r="O54" s="28"/>
      <c r="P54" s="28"/>
      <c r="Q54" s="51">
        <f t="shared" si="6"/>
        <v>344000</v>
      </c>
      <c r="R54" s="47">
        <f t="shared" si="6"/>
        <v>57334</v>
      </c>
      <c r="S54" s="51">
        <f t="shared" si="6"/>
        <v>286666</v>
      </c>
    </row>
    <row r="55" spans="1:19" ht="15.75" customHeight="1">
      <c r="A55" s="28"/>
      <c r="B55" s="62" t="s">
        <v>282</v>
      </c>
      <c r="C55" s="59"/>
      <c r="D55" s="31"/>
      <c r="E55" s="31"/>
      <c r="F55" s="207" t="s">
        <v>325</v>
      </c>
      <c r="G55" s="210"/>
      <c r="H55" s="210"/>
      <c r="I55" s="211"/>
      <c r="J55" s="28"/>
      <c r="K55" s="28"/>
      <c r="L55" s="28"/>
      <c r="M55" s="28"/>
      <c r="N55" s="28"/>
      <c r="O55" s="28"/>
      <c r="P55" s="28"/>
      <c r="Q55" s="51">
        <f t="shared" si="6"/>
        <v>344000</v>
      </c>
      <c r="R55" s="47">
        <f t="shared" si="6"/>
        <v>57334</v>
      </c>
      <c r="S55" s="51">
        <f t="shared" si="6"/>
        <v>286666</v>
      </c>
    </row>
    <row r="56" spans="1:19" s="36" customFormat="1" ht="15.75" customHeight="1">
      <c r="A56" s="28"/>
      <c r="B56" s="63" t="s">
        <v>286</v>
      </c>
      <c r="C56" s="28"/>
      <c r="D56" s="31"/>
      <c r="E56" s="31"/>
      <c r="F56" s="207" t="s">
        <v>326</v>
      </c>
      <c r="G56" s="210"/>
      <c r="H56" s="210"/>
      <c r="I56" s="211"/>
      <c r="J56" s="28"/>
      <c r="K56" s="28"/>
      <c r="L56" s="28"/>
      <c r="M56" s="28"/>
      <c r="N56" s="28"/>
      <c r="O56" s="28"/>
      <c r="P56" s="28"/>
      <c r="Q56" s="51">
        <f t="shared" si="6"/>
        <v>344000</v>
      </c>
      <c r="R56" s="47">
        <f t="shared" si="6"/>
        <v>57334</v>
      </c>
      <c r="S56" s="51">
        <f t="shared" si="6"/>
        <v>286666</v>
      </c>
    </row>
    <row r="57" spans="1:19" s="36" customFormat="1" ht="15" customHeight="1">
      <c r="A57" s="28"/>
      <c r="B57" s="214" t="s">
        <v>17</v>
      </c>
      <c r="C57" s="214"/>
      <c r="D57" s="31"/>
      <c r="E57" s="31"/>
      <c r="F57" s="207" t="s">
        <v>296</v>
      </c>
      <c r="G57" s="210" t="s">
        <v>240</v>
      </c>
      <c r="H57" s="210" t="s">
        <v>70</v>
      </c>
      <c r="I57" s="211" t="s">
        <v>70</v>
      </c>
      <c r="J57" s="28"/>
      <c r="K57" s="28"/>
      <c r="L57" s="28"/>
      <c r="M57" s="28"/>
      <c r="N57" s="28"/>
      <c r="O57" s="28"/>
      <c r="P57" s="28"/>
      <c r="Q57" s="51">
        <v>344000</v>
      </c>
      <c r="R57" s="47">
        <v>57334</v>
      </c>
      <c r="S57" s="51">
        <f>Q57-R57</f>
        <v>286666</v>
      </c>
    </row>
    <row r="58" spans="1:19" s="36" customFormat="1" ht="16.5" customHeight="1">
      <c r="A58" s="28"/>
      <c r="B58" s="29" t="s">
        <v>45</v>
      </c>
      <c r="C58" s="25"/>
      <c r="D58" s="26"/>
      <c r="E58" s="26"/>
      <c r="F58" s="202" t="s">
        <v>176</v>
      </c>
      <c r="G58" s="203" t="s">
        <v>71</v>
      </c>
      <c r="H58" s="203" t="s">
        <v>173</v>
      </c>
      <c r="I58" s="204" t="s">
        <v>70</v>
      </c>
      <c r="J58" s="25"/>
      <c r="K58" s="25"/>
      <c r="L58" s="25"/>
      <c r="M58" s="25"/>
      <c r="N58" s="25"/>
      <c r="O58" s="25"/>
      <c r="P58" s="25"/>
      <c r="Q58" s="38">
        <f aca="true" t="shared" si="7" ref="Q58:S62">Q59</f>
        <v>348700</v>
      </c>
      <c r="R58" s="48">
        <f t="shared" si="7"/>
        <v>87200</v>
      </c>
      <c r="S58" s="38">
        <f t="shared" si="7"/>
        <v>261500</v>
      </c>
    </row>
    <row r="59" spans="1:19" s="36" customFormat="1" ht="88.5" customHeight="1">
      <c r="A59" s="28"/>
      <c r="B59" s="29" t="s">
        <v>98</v>
      </c>
      <c r="C59" s="25"/>
      <c r="D59" s="26"/>
      <c r="E59" s="26"/>
      <c r="F59" s="202" t="s">
        <v>175</v>
      </c>
      <c r="G59" s="203" t="s">
        <v>71</v>
      </c>
      <c r="H59" s="203" t="s">
        <v>173</v>
      </c>
      <c r="I59" s="204" t="s">
        <v>70</v>
      </c>
      <c r="J59" s="25"/>
      <c r="K59" s="25"/>
      <c r="L59" s="25"/>
      <c r="M59" s="25"/>
      <c r="N59" s="25"/>
      <c r="O59" s="25"/>
      <c r="P59" s="25"/>
      <c r="Q59" s="38">
        <f t="shared" si="7"/>
        <v>348700</v>
      </c>
      <c r="R59" s="48">
        <f t="shared" si="7"/>
        <v>87200</v>
      </c>
      <c r="S59" s="38">
        <f t="shared" si="7"/>
        <v>261500</v>
      </c>
    </row>
    <row r="60" spans="1:19" s="35" customFormat="1" ht="17.25" customHeight="1">
      <c r="A60" s="28"/>
      <c r="B60" s="27" t="s">
        <v>96</v>
      </c>
      <c r="C60" s="25"/>
      <c r="D60" s="26"/>
      <c r="E60" s="26"/>
      <c r="F60" s="207" t="s">
        <v>174</v>
      </c>
      <c r="G60" s="210" t="s">
        <v>71</v>
      </c>
      <c r="H60" s="210" t="s">
        <v>173</v>
      </c>
      <c r="I60" s="211" t="s">
        <v>70</v>
      </c>
      <c r="J60" s="28"/>
      <c r="K60" s="28"/>
      <c r="L60" s="28"/>
      <c r="M60" s="28"/>
      <c r="N60" s="28"/>
      <c r="O60" s="28"/>
      <c r="P60" s="28"/>
      <c r="Q60" s="51">
        <f t="shared" si="7"/>
        <v>348700</v>
      </c>
      <c r="R60" s="47">
        <f t="shared" si="7"/>
        <v>87200</v>
      </c>
      <c r="S60" s="51">
        <f t="shared" si="7"/>
        <v>261500</v>
      </c>
    </row>
    <row r="61" spans="1:19" s="35" customFormat="1" ht="12.75" customHeight="1">
      <c r="A61" s="28"/>
      <c r="B61" s="62" t="s">
        <v>282</v>
      </c>
      <c r="C61" s="59"/>
      <c r="D61" s="31"/>
      <c r="E61" s="31"/>
      <c r="F61" s="207" t="s">
        <v>297</v>
      </c>
      <c r="G61" s="210"/>
      <c r="H61" s="210"/>
      <c r="I61" s="211"/>
      <c r="J61" s="28"/>
      <c r="K61" s="28"/>
      <c r="L61" s="28"/>
      <c r="M61" s="28"/>
      <c r="N61" s="28"/>
      <c r="O61" s="28"/>
      <c r="P61" s="28"/>
      <c r="Q61" s="51">
        <f t="shared" si="7"/>
        <v>348700</v>
      </c>
      <c r="R61" s="47">
        <f t="shared" si="7"/>
        <v>87200</v>
      </c>
      <c r="S61" s="51">
        <f t="shared" si="7"/>
        <v>261500</v>
      </c>
    </row>
    <row r="62" spans="1:19" s="35" customFormat="1" ht="16.5" customHeight="1">
      <c r="A62" s="28"/>
      <c r="B62" s="62" t="s">
        <v>292</v>
      </c>
      <c r="C62" s="59"/>
      <c r="D62" s="31"/>
      <c r="E62" s="31"/>
      <c r="F62" s="207" t="s">
        <v>328</v>
      </c>
      <c r="G62" s="210"/>
      <c r="H62" s="210"/>
      <c r="I62" s="211"/>
      <c r="J62" s="28"/>
      <c r="K62" s="28"/>
      <c r="L62" s="28"/>
      <c r="M62" s="28"/>
      <c r="N62" s="28"/>
      <c r="O62" s="28"/>
      <c r="P62" s="28"/>
      <c r="Q62" s="51">
        <f t="shared" si="7"/>
        <v>348700</v>
      </c>
      <c r="R62" s="47">
        <f t="shared" si="7"/>
        <v>87200</v>
      </c>
      <c r="S62" s="51">
        <f t="shared" si="7"/>
        <v>261500</v>
      </c>
    </row>
    <row r="63" spans="1:19" s="35" customFormat="1" ht="27" customHeight="1">
      <c r="A63" s="28"/>
      <c r="B63" s="27" t="s">
        <v>239</v>
      </c>
      <c r="C63" s="25"/>
      <c r="D63" s="26"/>
      <c r="E63" s="26"/>
      <c r="F63" s="207" t="s">
        <v>255</v>
      </c>
      <c r="G63" s="210" t="s">
        <v>71</v>
      </c>
      <c r="H63" s="210" t="s">
        <v>173</v>
      </c>
      <c r="I63" s="211" t="s">
        <v>70</v>
      </c>
      <c r="J63" s="28"/>
      <c r="K63" s="28"/>
      <c r="L63" s="28"/>
      <c r="M63" s="28"/>
      <c r="N63" s="28"/>
      <c r="O63" s="28"/>
      <c r="P63" s="28"/>
      <c r="Q63" s="51">
        <v>348700</v>
      </c>
      <c r="R63" s="47">
        <v>87200</v>
      </c>
      <c r="S63" s="51">
        <f>Q63-R63</f>
        <v>261500</v>
      </c>
    </row>
    <row r="64" spans="1:19" s="35" customFormat="1" ht="12.75">
      <c r="A64" s="28"/>
      <c r="B64" s="29" t="s">
        <v>172</v>
      </c>
      <c r="C64" s="25"/>
      <c r="D64" s="26"/>
      <c r="E64" s="26"/>
      <c r="F64" s="202" t="s">
        <v>171</v>
      </c>
      <c r="G64" s="203" t="s">
        <v>71</v>
      </c>
      <c r="H64" s="203" t="s">
        <v>70</v>
      </c>
      <c r="I64" s="204" t="s">
        <v>70</v>
      </c>
      <c r="J64" s="25"/>
      <c r="K64" s="25"/>
      <c r="L64" s="25"/>
      <c r="M64" s="25"/>
      <c r="N64" s="25"/>
      <c r="O64" s="25"/>
      <c r="P64" s="25"/>
      <c r="Q64" s="38">
        <f aca="true" t="shared" si="8" ref="Q64:S69">Q65</f>
        <v>157992</v>
      </c>
      <c r="R64" s="48">
        <f t="shared" si="8"/>
        <v>29842.18</v>
      </c>
      <c r="S64" s="48">
        <f t="shared" si="8"/>
        <v>128149.82</v>
      </c>
    </row>
    <row r="65" spans="1:19" s="35" customFormat="1" ht="28.5" customHeight="1">
      <c r="A65" s="28"/>
      <c r="B65" s="29" t="s">
        <v>19</v>
      </c>
      <c r="C65" s="25"/>
      <c r="D65" s="26"/>
      <c r="E65" s="26"/>
      <c r="F65" s="202" t="s">
        <v>170</v>
      </c>
      <c r="G65" s="203" t="s">
        <v>71</v>
      </c>
      <c r="H65" s="203" t="s">
        <v>70</v>
      </c>
      <c r="I65" s="204" t="s">
        <v>70</v>
      </c>
      <c r="J65" s="25"/>
      <c r="K65" s="25"/>
      <c r="L65" s="25"/>
      <c r="M65" s="25"/>
      <c r="N65" s="25"/>
      <c r="O65" s="25"/>
      <c r="P65" s="25"/>
      <c r="Q65" s="38">
        <f t="shared" si="8"/>
        <v>157992</v>
      </c>
      <c r="R65" s="48">
        <f t="shared" si="8"/>
        <v>29842.18</v>
      </c>
      <c r="S65" s="48">
        <f t="shared" si="8"/>
        <v>128149.82</v>
      </c>
    </row>
    <row r="66" spans="1:19" s="35" customFormat="1" ht="38.25" customHeight="1">
      <c r="A66" s="28"/>
      <c r="B66" s="29" t="s">
        <v>215</v>
      </c>
      <c r="C66" s="25"/>
      <c r="D66" s="26"/>
      <c r="E66" s="26"/>
      <c r="F66" s="202" t="s">
        <v>169</v>
      </c>
      <c r="G66" s="203" t="s">
        <v>71</v>
      </c>
      <c r="H66" s="203" t="s">
        <v>70</v>
      </c>
      <c r="I66" s="204" t="s">
        <v>70</v>
      </c>
      <c r="J66" s="25"/>
      <c r="K66" s="25"/>
      <c r="L66" s="25"/>
      <c r="M66" s="25"/>
      <c r="N66" s="25"/>
      <c r="O66" s="25"/>
      <c r="P66" s="25"/>
      <c r="Q66" s="38">
        <f t="shared" si="8"/>
        <v>157992</v>
      </c>
      <c r="R66" s="48">
        <f t="shared" si="8"/>
        <v>29842.18</v>
      </c>
      <c r="S66" s="48">
        <f t="shared" si="8"/>
        <v>128149.82</v>
      </c>
    </row>
    <row r="67" spans="1:19" s="35" customFormat="1" ht="44.25" customHeight="1">
      <c r="A67" s="28"/>
      <c r="B67" s="29" t="s">
        <v>168</v>
      </c>
      <c r="C67" s="25"/>
      <c r="D67" s="26"/>
      <c r="E67" s="26"/>
      <c r="F67" s="202" t="s">
        <v>167</v>
      </c>
      <c r="G67" s="203" t="s">
        <v>71</v>
      </c>
      <c r="H67" s="203" t="s">
        <v>70</v>
      </c>
      <c r="I67" s="204" t="s">
        <v>70</v>
      </c>
      <c r="J67" s="25"/>
      <c r="K67" s="25"/>
      <c r="L67" s="25"/>
      <c r="M67" s="25"/>
      <c r="N67" s="25"/>
      <c r="O67" s="25"/>
      <c r="P67" s="25"/>
      <c r="Q67" s="38">
        <f t="shared" si="8"/>
        <v>157992</v>
      </c>
      <c r="R67" s="48">
        <f t="shared" si="8"/>
        <v>29842.18</v>
      </c>
      <c r="S67" s="48">
        <f t="shared" si="8"/>
        <v>128149.82</v>
      </c>
    </row>
    <row r="68" spans="1:19" s="35" customFormat="1" ht="24" customHeight="1">
      <c r="A68" s="28"/>
      <c r="B68" s="27" t="s">
        <v>62</v>
      </c>
      <c r="C68" s="28"/>
      <c r="D68" s="31"/>
      <c r="E68" s="31"/>
      <c r="F68" s="207" t="s">
        <v>166</v>
      </c>
      <c r="G68" s="210" t="s">
        <v>71</v>
      </c>
      <c r="H68" s="210" t="s">
        <v>70</v>
      </c>
      <c r="I68" s="211" t="s">
        <v>70</v>
      </c>
      <c r="J68" s="28"/>
      <c r="K68" s="28"/>
      <c r="L68" s="28"/>
      <c r="M68" s="28"/>
      <c r="N68" s="28"/>
      <c r="O68" s="28"/>
      <c r="P68" s="28"/>
      <c r="Q68" s="51">
        <f t="shared" si="8"/>
        <v>157992</v>
      </c>
      <c r="R68" s="47">
        <f t="shared" si="8"/>
        <v>29842.18</v>
      </c>
      <c r="S68" s="51">
        <f t="shared" si="8"/>
        <v>128149.82</v>
      </c>
    </row>
    <row r="69" spans="1:19" s="35" customFormat="1" ht="15.75" customHeight="1">
      <c r="A69" s="28"/>
      <c r="B69" s="62" t="s">
        <v>282</v>
      </c>
      <c r="C69" s="59"/>
      <c r="D69" s="31"/>
      <c r="E69" s="31"/>
      <c r="F69" s="207" t="s">
        <v>298</v>
      </c>
      <c r="G69" s="210"/>
      <c r="H69" s="210"/>
      <c r="I69" s="211"/>
      <c r="J69" s="28"/>
      <c r="K69" s="28"/>
      <c r="L69" s="28"/>
      <c r="M69" s="28"/>
      <c r="N69" s="28"/>
      <c r="O69" s="28"/>
      <c r="P69" s="28"/>
      <c r="Q69" s="51">
        <f t="shared" si="8"/>
        <v>157992</v>
      </c>
      <c r="R69" s="47">
        <f t="shared" si="8"/>
        <v>29842.18</v>
      </c>
      <c r="S69" s="51">
        <f t="shared" si="8"/>
        <v>128149.82</v>
      </c>
    </row>
    <row r="70" spans="1:19" s="35" customFormat="1" ht="29.25" customHeight="1">
      <c r="A70" s="28"/>
      <c r="B70" s="62" t="s">
        <v>284</v>
      </c>
      <c r="C70" s="59"/>
      <c r="D70" s="31"/>
      <c r="E70" s="31"/>
      <c r="F70" s="207" t="s">
        <v>299</v>
      </c>
      <c r="G70" s="210"/>
      <c r="H70" s="210"/>
      <c r="I70" s="211"/>
      <c r="J70" s="28"/>
      <c r="K70" s="28"/>
      <c r="L70" s="28"/>
      <c r="M70" s="28"/>
      <c r="N70" s="28"/>
      <c r="O70" s="28"/>
      <c r="P70" s="28"/>
      <c r="Q70" s="51">
        <f>Q71+Q72</f>
        <v>157992</v>
      </c>
      <c r="R70" s="47">
        <f>R71+R72</f>
        <v>29842.18</v>
      </c>
      <c r="S70" s="51">
        <f>S71+S72</f>
        <v>128149.82</v>
      </c>
    </row>
    <row r="71" spans="1:19" s="35" customFormat="1" ht="15" customHeight="1">
      <c r="A71" s="28"/>
      <c r="B71" s="214" t="s">
        <v>12</v>
      </c>
      <c r="C71" s="214"/>
      <c r="D71" s="31"/>
      <c r="E71" s="31"/>
      <c r="F71" s="207" t="s">
        <v>256</v>
      </c>
      <c r="G71" s="210" t="s">
        <v>241</v>
      </c>
      <c r="H71" s="210" t="s">
        <v>70</v>
      </c>
      <c r="I71" s="211" t="s">
        <v>70</v>
      </c>
      <c r="J71" s="28"/>
      <c r="K71" s="28"/>
      <c r="L71" s="28"/>
      <c r="M71" s="28"/>
      <c r="N71" s="28"/>
      <c r="O71" s="28"/>
      <c r="P71" s="28"/>
      <c r="Q71" s="51">
        <v>121400</v>
      </c>
      <c r="R71" s="47">
        <v>24212.18</v>
      </c>
      <c r="S71" s="51">
        <f>Q71-R71</f>
        <v>97187.82</v>
      </c>
    </row>
    <row r="72" spans="1:19" s="35" customFormat="1" ht="12.75" customHeight="1">
      <c r="A72" s="28"/>
      <c r="B72" s="214" t="s">
        <v>13</v>
      </c>
      <c r="C72" s="214"/>
      <c r="D72" s="31"/>
      <c r="E72" s="31"/>
      <c r="F72" s="207" t="s">
        <v>257</v>
      </c>
      <c r="G72" s="210" t="s">
        <v>242</v>
      </c>
      <c r="H72" s="210" t="s">
        <v>70</v>
      </c>
      <c r="I72" s="211" t="s">
        <v>70</v>
      </c>
      <c r="J72" s="28"/>
      <c r="K72" s="28"/>
      <c r="L72" s="28"/>
      <c r="M72" s="28"/>
      <c r="N72" s="28"/>
      <c r="O72" s="28"/>
      <c r="P72" s="28"/>
      <c r="Q72" s="51">
        <v>36592</v>
      </c>
      <c r="R72" s="47">
        <v>5630</v>
      </c>
      <c r="S72" s="51">
        <f>Q72-R72</f>
        <v>30962</v>
      </c>
    </row>
    <row r="73" spans="1:19" s="35" customFormat="1" ht="24.75" customHeight="1">
      <c r="A73" s="25"/>
      <c r="B73" s="29" t="s">
        <v>165</v>
      </c>
      <c r="C73" s="25"/>
      <c r="D73" s="26"/>
      <c r="E73" s="26"/>
      <c r="F73" s="202" t="s">
        <v>164</v>
      </c>
      <c r="G73" s="203" t="s">
        <v>71</v>
      </c>
      <c r="H73" s="203" t="s">
        <v>70</v>
      </c>
      <c r="I73" s="204" t="s">
        <v>70</v>
      </c>
      <c r="J73" s="25"/>
      <c r="K73" s="25"/>
      <c r="L73" s="25"/>
      <c r="M73" s="25"/>
      <c r="N73" s="25"/>
      <c r="O73" s="25"/>
      <c r="P73" s="25"/>
      <c r="Q73" s="38">
        <f>Q74+Q81</f>
        <v>152600</v>
      </c>
      <c r="R73" s="48">
        <f>R74+R81</f>
        <v>5433.32</v>
      </c>
      <c r="S73" s="38">
        <f>Q73-R73</f>
        <v>147166.68</v>
      </c>
    </row>
    <row r="74" spans="1:19" s="35" customFormat="1" ht="45.75" customHeight="1">
      <c r="A74" s="25"/>
      <c r="B74" s="37" t="s">
        <v>163</v>
      </c>
      <c r="C74" s="25"/>
      <c r="D74" s="26"/>
      <c r="E74" s="26"/>
      <c r="F74" s="202" t="s">
        <v>162</v>
      </c>
      <c r="G74" s="203" t="s">
        <v>71</v>
      </c>
      <c r="H74" s="203" t="s">
        <v>70</v>
      </c>
      <c r="I74" s="204" t="s">
        <v>70</v>
      </c>
      <c r="J74" s="25"/>
      <c r="K74" s="25"/>
      <c r="L74" s="25"/>
      <c r="M74" s="25"/>
      <c r="N74" s="25"/>
      <c r="O74" s="25"/>
      <c r="P74" s="25"/>
      <c r="Q74" s="50">
        <f aca="true" t="shared" si="9" ref="Q74:S79">Q75</f>
        <v>32600</v>
      </c>
      <c r="R74" s="48">
        <f t="shared" si="9"/>
        <v>5433.32</v>
      </c>
      <c r="S74" s="38">
        <f t="shared" si="9"/>
        <v>27166.68</v>
      </c>
    </row>
    <row r="75" spans="1:19" s="35" customFormat="1" ht="49.5" customHeight="1">
      <c r="A75" s="25"/>
      <c r="B75" s="29" t="s">
        <v>161</v>
      </c>
      <c r="C75" s="25"/>
      <c r="D75" s="26"/>
      <c r="E75" s="26"/>
      <c r="F75" s="202" t="s">
        <v>160</v>
      </c>
      <c r="G75" s="203" t="s">
        <v>71</v>
      </c>
      <c r="H75" s="203" t="s">
        <v>70</v>
      </c>
      <c r="I75" s="204" t="s">
        <v>70</v>
      </c>
      <c r="J75" s="25"/>
      <c r="K75" s="25"/>
      <c r="L75" s="25"/>
      <c r="M75" s="25"/>
      <c r="N75" s="25"/>
      <c r="O75" s="25"/>
      <c r="P75" s="25"/>
      <c r="Q75" s="50">
        <f t="shared" si="9"/>
        <v>32600</v>
      </c>
      <c r="R75" s="48">
        <f t="shared" si="9"/>
        <v>5433.32</v>
      </c>
      <c r="S75" s="38">
        <f t="shared" si="9"/>
        <v>27166.68</v>
      </c>
    </row>
    <row r="76" spans="1:19" s="35" customFormat="1" ht="48.75" customHeight="1">
      <c r="A76" s="25"/>
      <c r="B76" s="29" t="s">
        <v>159</v>
      </c>
      <c r="C76" s="25"/>
      <c r="D76" s="26"/>
      <c r="E76" s="26"/>
      <c r="F76" s="202" t="s">
        <v>158</v>
      </c>
      <c r="G76" s="203" t="s">
        <v>71</v>
      </c>
      <c r="H76" s="203" t="s">
        <v>70</v>
      </c>
      <c r="I76" s="204" t="s">
        <v>70</v>
      </c>
      <c r="J76" s="25"/>
      <c r="K76" s="25"/>
      <c r="L76" s="25"/>
      <c r="M76" s="25"/>
      <c r="N76" s="25"/>
      <c r="O76" s="25"/>
      <c r="P76" s="25"/>
      <c r="Q76" s="50">
        <f t="shared" si="9"/>
        <v>32600</v>
      </c>
      <c r="R76" s="48">
        <f t="shared" si="9"/>
        <v>5433.32</v>
      </c>
      <c r="S76" s="38">
        <f t="shared" si="9"/>
        <v>27166.68</v>
      </c>
    </row>
    <row r="77" spans="1:19" s="35" customFormat="1" ht="22.5" customHeight="1">
      <c r="A77" s="28"/>
      <c r="B77" s="27" t="s">
        <v>62</v>
      </c>
      <c r="C77" s="28"/>
      <c r="D77" s="31"/>
      <c r="E77" s="31"/>
      <c r="F77" s="207" t="s">
        <v>157</v>
      </c>
      <c r="G77" s="210" t="s">
        <v>71</v>
      </c>
      <c r="H77" s="210" t="s">
        <v>70</v>
      </c>
      <c r="I77" s="211" t="s">
        <v>70</v>
      </c>
      <c r="J77" s="28"/>
      <c r="K77" s="28"/>
      <c r="L77" s="28"/>
      <c r="M77" s="28"/>
      <c r="N77" s="28"/>
      <c r="O77" s="28"/>
      <c r="P77" s="28"/>
      <c r="Q77" s="51">
        <f t="shared" si="9"/>
        <v>32600</v>
      </c>
      <c r="R77" s="47">
        <f t="shared" si="9"/>
        <v>5433.32</v>
      </c>
      <c r="S77" s="51">
        <f t="shared" si="9"/>
        <v>27166.68</v>
      </c>
    </row>
    <row r="78" spans="1:19" s="35" customFormat="1" ht="12.75">
      <c r="A78" s="28"/>
      <c r="B78" s="27" t="s">
        <v>282</v>
      </c>
      <c r="C78" s="28"/>
      <c r="D78" s="31"/>
      <c r="E78" s="31"/>
      <c r="F78" s="207" t="s">
        <v>300</v>
      </c>
      <c r="G78" s="210" t="s">
        <v>71</v>
      </c>
      <c r="H78" s="210" t="s">
        <v>70</v>
      </c>
      <c r="I78" s="211" t="s">
        <v>70</v>
      </c>
      <c r="J78" s="28"/>
      <c r="K78" s="28"/>
      <c r="L78" s="28"/>
      <c r="M78" s="28"/>
      <c r="N78" s="28"/>
      <c r="O78" s="28"/>
      <c r="P78" s="28"/>
      <c r="Q78" s="54">
        <f t="shared" si="9"/>
        <v>32600</v>
      </c>
      <c r="R78" s="64">
        <f t="shared" si="9"/>
        <v>5433.32</v>
      </c>
      <c r="S78" s="54">
        <f t="shared" si="9"/>
        <v>27166.68</v>
      </c>
    </row>
    <row r="79" spans="1:19" s="35" customFormat="1" ht="14.25" customHeight="1">
      <c r="A79" s="28"/>
      <c r="B79" s="63" t="s">
        <v>286</v>
      </c>
      <c r="C79" s="28"/>
      <c r="D79" s="31"/>
      <c r="E79" s="31"/>
      <c r="F79" s="207" t="s">
        <v>329</v>
      </c>
      <c r="G79" s="210" t="s">
        <v>241</v>
      </c>
      <c r="H79" s="210" t="s">
        <v>70</v>
      </c>
      <c r="I79" s="211" t="s">
        <v>70</v>
      </c>
      <c r="J79" s="28"/>
      <c r="K79" s="28"/>
      <c r="L79" s="28"/>
      <c r="M79" s="28"/>
      <c r="N79" s="28"/>
      <c r="O79" s="28"/>
      <c r="P79" s="28"/>
      <c r="Q79" s="54">
        <f t="shared" si="9"/>
        <v>32600</v>
      </c>
      <c r="R79" s="64">
        <f t="shared" si="9"/>
        <v>5433.32</v>
      </c>
      <c r="S79" s="54">
        <f t="shared" si="9"/>
        <v>27166.68</v>
      </c>
    </row>
    <row r="80" spans="1:19" s="35" customFormat="1" ht="14.25" customHeight="1">
      <c r="A80" s="28"/>
      <c r="B80" s="214" t="s">
        <v>17</v>
      </c>
      <c r="C80" s="214"/>
      <c r="D80" s="31"/>
      <c r="E80" s="31"/>
      <c r="F80" s="207" t="s">
        <v>258</v>
      </c>
      <c r="G80" s="210" t="s">
        <v>241</v>
      </c>
      <c r="H80" s="210" t="s">
        <v>70</v>
      </c>
      <c r="I80" s="211" t="s">
        <v>70</v>
      </c>
      <c r="J80" s="28"/>
      <c r="K80" s="28"/>
      <c r="L80" s="28"/>
      <c r="M80" s="28"/>
      <c r="N80" s="28"/>
      <c r="O80" s="28"/>
      <c r="P80" s="28"/>
      <c r="Q80" s="54">
        <v>32600</v>
      </c>
      <c r="R80" s="47">
        <v>5433.32</v>
      </c>
      <c r="S80" s="51">
        <f>Q80-R80</f>
        <v>27166.68</v>
      </c>
    </row>
    <row r="81" spans="1:19" ht="24.75" customHeight="1">
      <c r="A81" s="25"/>
      <c r="B81" s="29" t="s">
        <v>57</v>
      </c>
      <c r="C81" s="25"/>
      <c r="D81" s="26"/>
      <c r="E81" s="26"/>
      <c r="F81" s="202" t="s">
        <v>156</v>
      </c>
      <c r="G81" s="203" t="s">
        <v>71</v>
      </c>
      <c r="H81" s="203" t="s">
        <v>70</v>
      </c>
      <c r="I81" s="204" t="s">
        <v>70</v>
      </c>
      <c r="J81" s="25"/>
      <c r="K81" s="25"/>
      <c r="L81" s="25"/>
      <c r="M81" s="25"/>
      <c r="N81" s="25"/>
      <c r="O81" s="25"/>
      <c r="P81" s="25"/>
      <c r="Q81" s="50">
        <f aca="true" t="shared" si="10" ref="Q81:S84">Q82</f>
        <v>120000</v>
      </c>
      <c r="R81" s="48">
        <f t="shared" si="10"/>
        <v>0</v>
      </c>
      <c r="S81" s="38">
        <f t="shared" si="10"/>
        <v>120000</v>
      </c>
    </row>
    <row r="82" spans="1:19" ht="33.75">
      <c r="A82" s="25"/>
      <c r="B82" s="29" t="s">
        <v>77</v>
      </c>
      <c r="C82" s="25"/>
      <c r="D82" s="26"/>
      <c r="E82" s="26"/>
      <c r="F82" s="202" t="s">
        <v>155</v>
      </c>
      <c r="G82" s="203" t="s">
        <v>71</v>
      </c>
      <c r="H82" s="203" t="s">
        <v>70</v>
      </c>
      <c r="I82" s="204" t="s">
        <v>70</v>
      </c>
      <c r="J82" s="25"/>
      <c r="K82" s="25"/>
      <c r="L82" s="25"/>
      <c r="M82" s="25"/>
      <c r="N82" s="25"/>
      <c r="O82" s="25"/>
      <c r="P82" s="25"/>
      <c r="Q82" s="50">
        <f t="shared" si="10"/>
        <v>120000</v>
      </c>
      <c r="R82" s="48">
        <f t="shared" si="10"/>
        <v>0</v>
      </c>
      <c r="S82" s="38">
        <f t="shared" si="10"/>
        <v>120000</v>
      </c>
    </row>
    <row r="83" spans="1:19" ht="47.25" customHeight="1">
      <c r="A83" s="25"/>
      <c r="B83" s="29" t="s">
        <v>76</v>
      </c>
      <c r="C83" s="25"/>
      <c r="D83" s="26"/>
      <c r="E83" s="26"/>
      <c r="F83" s="202" t="s">
        <v>154</v>
      </c>
      <c r="G83" s="203" t="s">
        <v>71</v>
      </c>
      <c r="H83" s="203" t="s">
        <v>70</v>
      </c>
      <c r="I83" s="204" t="s">
        <v>70</v>
      </c>
      <c r="J83" s="25"/>
      <c r="K83" s="25"/>
      <c r="L83" s="25"/>
      <c r="M83" s="25"/>
      <c r="N83" s="25"/>
      <c r="O83" s="25"/>
      <c r="P83" s="25"/>
      <c r="Q83" s="50">
        <f t="shared" si="10"/>
        <v>120000</v>
      </c>
      <c r="R83" s="48">
        <f t="shared" si="10"/>
        <v>0</v>
      </c>
      <c r="S83" s="38">
        <f t="shared" si="10"/>
        <v>120000</v>
      </c>
    </row>
    <row r="84" spans="1:19" ht="72" customHeight="1">
      <c r="A84" s="25"/>
      <c r="B84" s="29" t="s">
        <v>75</v>
      </c>
      <c r="C84" s="25"/>
      <c r="D84" s="26"/>
      <c r="E84" s="26"/>
      <c r="F84" s="202" t="s">
        <v>153</v>
      </c>
      <c r="G84" s="203" t="s">
        <v>71</v>
      </c>
      <c r="H84" s="203" t="s">
        <v>70</v>
      </c>
      <c r="I84" s="204" t="s">
        <v>70</v>
      </c>
      <c r="J84" s="25"/>
      <c r="K84" s="25"/>
      <c r="L84" s="25"/>
      <c r="M84" s="25"/>
      <c r="N84" s="25"/>
      <c r="O84" s="25"/>
      <c r="P84" s="25"/>
      <c r="Q84" s="50">
        <f t="shared" si="10"/>
        <v>120000</v>
      </c>
      <c r="R84" s="48">
        <f t="shared" si="10"/>
        <v>0</v>
      </c>
      <c r="S84" s="38">
        <f t="shared" si="10"/>
        <v>120000</v>
      </c>
    </row>
    <row r="85" spans="1:19" ht="22.5">
      <c r="A85" s="28"/>
      <c r="B85" s="27" t="s">
        <v>62</v>
      </c>
      <c r="C85" s="28"/>
      <c r="D85" s="31"/>
      <c r="E85" s="31"/>
      <c r="F85" s="207" t="s">
        <v>152</v>
      </c>
      <c r="G85" s="210" t="s">
        <v>71</v>
      </c>
      <c r="H85" s="210" t="s">
        <v>70</v>
      </c>
      <c r="I85" s="211" t="s">
        <v>70</v>
      </c>
      <c r="J85" s="28"/>
      <c r="K85" s="28"/>
      <c r="L85" s="28"/>
      <c r="M85" s="28"/>
      <c r="N85" s="28"/>
      <c r="O85" s="28"/>
      <c r="P85" s="28"/>
      <c r="Q85" s="51">
        <f>Q86+Q89</f>
        <v>120000</v>
      </c>
      <c r="R85" s="51">
        <f>R86+R89</f>
        <v>0</v>
      </c>
      <c r="S85" s="51">
        <f>Q85-R85</f>
        <v>120000</v>
      </c>
    </row>
    <row r="86" spans="1:19" ht="12.75">
      <c r="A86" s="28"/>
      <c r="B86" s="62" t="s">
        <v>282</v>
      </c>
      <c r="C86" s="59"/>
      <c r="D86" s="31"/>
      <c r="E86" s="31"/>
      <c r="F86" s="207" t="s">
        <v>301</v>
      </c>
      <c r="G86" s="210" t="s">
        <v>71</v>
      </c>
      <c r="H86" s="210" t="s">
        <v>70</v>
      </c>
      <c r="I86" s="211" t="s">
        <v>70</v>
      </c>
      <c r="J86" s="28"/>
      <c r="K86" s="28"/>
      <c r="L86" s="28"/>
      <c r="M86" s="28"/>
      <c r="N86" s="28"/>
      <c r="O86" s="28"/>
      <c r="P86" s="28"/>
      <c r="Q86" s="54">
        <f aca="true" t="shared" si="11" ref="Q86:S87">Q87</f>
        <v>30000</v>
      </c>
      <c r="R86" s="64">
        <f t="shared" si="11"/>
        <v>0</v>
      </c>
      <c r="S86" s="54">
        <f t="shared" si="11"/>
        <v>30000</v>
      </c>
    </row>
    <row r="87" spans="1:19" ht="12" customHeight="1">
      <c r="A87" s="28"/>
      <c r="B87" s="63" t="s">
        <v>286</v>
      </c>
      <c r="C87" s="28"/>
      <c r="D87" s="31"/>
      <c r="E87" s="31"/>
      <c r="F87" s="207" t="s">
        <v>330</v>
      </c>
      <c r="G87" s="210" t="s">
        <v>241</v>
      </c>
      <c r="H87" s="210" t="s">
        <v>70</v>
      </c>
      <c r="I87" s="211" t="s">
        <v>70</v>
      </c>
      <c r="J87" s="28"/>
      <c r="K87" s="28"/>
      <c r="L87" s="28"/>
      <c r="M87" s="28"/>
      <c r="N87" s="28"/>
      <c r="O87" s="28"/>
      <c r="P87" s="28"/>
      <c r="Q87" s="54">
        <f t="shared" si="11"/>
        <v>30000</v>
      </c>
      <c r="R87" s="64">
        <f t="shared" si="11"/>
        <v>0</v>
      </c>
      <c r="S87" s="54">
        <f t="shared" si="11"/>
        <v>30000</v>
      </c>
    </row>
    <row r="88" spans="1:19" ht="12.75">
      <c r="A88" s="28"/>
      <c r="B88" s="214" t="s">
        <v>17</v>
      </c>
      <c r="C88" s="214"/>
      <c r="D88" s="31"/>
      <c r="E88" s="31"/>
      <c r="F88" s="207" t="s">
        <v>259</v>
      </c>
      <c r="G88" s="210" t="s">
        <v>241</v>
      </c>
      <c r="H88" s="210" t="s">
        <v>70</v>
      </c>
      <c r="I88" s="211" t="s">
        <v>70</v>
      </c>
      <c r="J88" s="28"/>
      <c r="K88" s="28"/>
      <c r="L88" s="28"/>
      <c r="M88" s="28"/>
      <c r="N88" s="28"/>
      <c r="O88" s="28"/>
      <c r="P88" s="28"/>
      <c r="Q88" s="54">
        <v>30000</v>
      </c>
      <c r="R88" s="47">
        <v>0</v>
      </c>
      <c r="S88" s="51">
        <f>Q88-R88</f>
        <v>30000</v>
      </c>
    </row>
    <row r="89" spans="1:19" ht="12.75">
      <c r="A89" s="28"/>
      <c r="B89" s="62" t="s">
        <v>288</v>
      </c>
      <c r="C89" s="61"/>
      <c r="D89" s="31"/>
      <c r="E89" s="31"/>
      <c r="F89" s="207" t="s">
        <v>347</v>
      </c>
      <c r="G89" s="210" t="s">
        <v>242</v>
      </c>
      <c r="H89" s="210" t="s">
        <v>70</v>
      </c>
      <c r="I89" s="211" t="s">
        <v>70</v>
      </c>
      <c r="J89" s="28"/>
      <c r="K89" s="28"/>
      <c r="L89" s="28"/>
      <c r="M89" s="28"/>
      <c r="N89" s="28"/>
      <c r="O89" s="28"/>
      <c r="P89" s="28"/>
      <c r="Q89" s="54">
        <f>Q90</f>
        <v>90000</v>
      </c>
      <c r="R89" s="47">
        <f>R90</f>
        <v>0</v>
      </c>
      <c r="S89" s="51">
        <f>Q89-R89</f>
        <v>90000</v>
      </c>
    </row>
    <row r="90" spans="1:19" ht="21" customHeight="1">
      <c r="A90" s="28"/>
      <c r="B90" s="244" t="s">
        <v>419</v>
      </c>
      <c r="C90" s="244"/>
      <c r="D90" s="31"/>
      <c r="E90" s="31"/>
      <c r="F90" s="207" t="s">
        <v>346</v>
      </c>
      <c r="G90" s="210" t="s">
        <v>242</v>
      </c>
      <c r="H90" s="210" t="s">
        <v>70</v>
      </c>
      <c r="I90" s="211" t="s">
        <v>70</v>
      </c>
      <c r="J90" s="28"/>
      <c r="K90" s="28"/>
      <c r="L90" s="28"/>
      <c r="M90" s="28"/>
      <c r="N90" s="28"/>
      <c r="O90" s="28"/>
      <c r="P90" s="28"/>
      <c r="Q90" s="54">
        <v>90000</v>
      </c>
      <c r="R90" s="47">
        <v>0</v>
      </c>
      <c r="S90" s="51">
        <f>Q90-R90</f>
        <v>90000</v>
      </c>
    </row>
    <row r="91" spans="1:19" ht="12.75">
      <c r="A91" s="28"/>
      <c r="B91" s="29" t="s">
        <v>151</v>
      </c>
      <c r="C91" s="25"/>
      <c r="D91" s="26"/>
      <c r="E91" s="26"/>
      <c r="F91" s="202" t="s">
        <v>150</v>
      </c>
      <c r="G91" s="203" t="s">
        <v>71</v>
      </c>
      <c r="H91" s="203" t="s">
        <v>70</v>
      </c>
      <c r="I91" s="204" t="s">
        <v>70</v>
      </c>
      <c r="J91" s="25"/>
      <c r="K91" s="25"/>
      <c r="L91" s="25"/>
      <c r="M91" s="25"/>
      <c r="N91" s="25"/>
      <c r="O91" s="25"/>
      <c r="P91" s="25"/>
      <c r="Q91" s="50">
        <f>Q92+Q100+Q112</f>
        <v>1508800</v>
      </c>
      <c r="R91" s="50">
        <f>R92+R100+R112</f>
        <v>0</v>
      </c>
      <c r="S91" s="50">
        <f>S92+S100+S112</f>
        <v>1508800</v>
      </c>
    </row>
    <row r="92" spans="1:19" s="32" customFormat="1" ht="12.75">
      <c r="A92" s="28"/>
      <c r="B92" s="29" t="s">
        <v>58</v>
      </c>
      <c r="C92" s="25"/>
      <c r="D92" s="26"/>
      <c r="E92" s="26"/>
      <c r="F92" s="202" t="s">
        <v>149</v>
      </c>
      <c r="G92" s="203" t="s">
        <v>71</v>
      </c>
      <c r="H92" s="203" t="s">
        <v>70</v>
      </c>
      <c r="I92" s="204" t="s">
        <v>70</v>
      </c>
      <c r="J92" s="25"/>
      <c r="K92" s="25"/>
      <c r="L92" s="25"/>
      <c r="M92" s="25"/>
      <c r="N92" s="25"/>
      <c r="O92" s="25"/>
      <c r="P92" s="25"/>
      <c r="Q92" s="50">
        <f>Q93</f>
        <v>350000</v>
      </c>
      <c r="R92" s="48">
        <f>R93</f>
        <v>0</v>
      </c>
      <c r="S92" s="48">
        <f>S93</f>
        <v>350000</v>
      </c>
    </row>
    <row r="93" spans="1:19" s="32" customFormat="1" ht="33.75">
      <c r="A93" s="28"/>
      <c r="B93" s="29" t="s">
        <v>77</v>
      </c>
      <c r="C93" s="25"/>
      <c r="D93" s="26"/>
      <c r="E93" s="26"/>
      <c r="F93" s="202" t="s">
        <v>148</v>
      </c>
      <c r="G93" s="203" t="s">
        <v>71</v>
      </c>
      <c r="H93" s="203" t="s">
        <v>70</v>
      </c>
      <c r="I93" s="204" t="s">
        <v>70</v>
      </c>
      <c r="J93" s="25"/>
      <c r="K93" s="25"/>
      <c r="L93" s="25"/>
      <c r="M93" s="25"/>
      <c r="N93" s="25"/>
      <c r="O93" s="25"/>
      <c r="P93" s="25"/>
      <c r="Q93" s="50">
        <f>Q96</f>
        <v>350000</v>
      </c>
      <c r="R93" s="48">
        <f aca="true" t="shared" si="12" ref="R93:S98">R94</f>
        <v>0</v>
      </c>
      <c r="S93" s="48">
        <f t="shared" si="12"/>
        <v>350000</v>
      </c>
    </row>
    <row r="94" spans="1:19" s="32" customFormat="1" ht="45">
      <c r="A94" s="28"/>
      <c r="B94" s="29" t="s">
        <v>76</v>
      </c>
      <c r="C94" s="25"/>
      <c r="D94" s="26"/>
      <c r="E94" s="26"/>
      <c r="F94" s="202" t="s">
        <v>147</v>
      </c>
      <c r="G94" s="203" t="s">
        <v>71</v>
      </c>
      <c r="H94" s="203" t="s">
        <v>70</v>
      </c>
      <c r="I94" s="204" t="s">
        <v>70</v>
      </c>
      <c r="J94" s="25"/>
      <c r="K94" s="25"/>
      <c r="L94" s="25"/>
      <c r="M94" s="25"/>
      <c r="N94" s="25"/>
      <c r="O94" s="25"/>
      <c r="P94" s="25"/>
      <c r="Q94" s="50">
        <f>Q95</f>
        <v>350000</v>
      </c>
      <c r="R94" s="48">
        <f t="shared" si="12"/>
        <v>0</v>
      </c>
      <c r="S94" s="48">
        <f t="shared" si="12"/>
        <v>350000</v>
      </c>
    </row>
    <row r="95" spans="1:19" s="32" customFormat="1" ht="67.5">
      <c r="A95" s="28"/>
      <c r="B95" s="29" t="s">
        <v>146</v>
      </c>
      <c r="C95" s="25"/>
      <c r="D95" s="26"/>
      <c r="E95" s="26"/>
      <c r="F95" s="202" t="s">
        <v>145</v>
      </c>
      <c r="G95" s="203" t="s">
        <v>71</v>
      </c>
      <c r="H95" s="203" t="s">
        <v>70</v>
      </c>
      <c r="I95" s="204" t="s">
        <v>70</v>
      </c>
      <c r="J95" s="25"/>
      <c r="K95" s="25"/>
      <c r="L95" s="25"/>
      <c r="M95" s="25"/>
      <c r="N95" s="25"/>
      <c r="O95" s="25"/>
      <c r="P95" s="25"/>
      <c r="Q95" s="50">
        <f>Q96</f>
        <v>350000</v>
      </c>
      <c r="R95" s="48">
        <f t="shared" si="12"/>
        <v>0</v>
      </c>
      <c r="S95" s="48">
        <f t="shared" si="12"/>
        <v>350000</v>
      </c>
    </row>
    <row r="96" spans="1:19" s="32" customFormat="1" ht="15.75" customHeight="1">
      <c r="A96" s="28"/>
      <c r="B96" s="27" t="s">
        <v>127</v>
      </c>
      <c r="C96" s="28"/>
      <c r="D96" s="31"/>
      <c r="E96" s="31"/>
      <c r="F96" s="207" t="s">
        <v>144</v>
      </c>
      <c r="G96" s="210" t="s">
        <v>71</v>
      </c>
      <c r="H96" s="210" t="s">
        <v>70</v>
      </c>
      <c r="I96" s="211" t="s">
        <v>70</v>
      </c>
      <c r="J96" s="28"/>
      <c r="K96" s="28"/>
      <c r="L96" s="28"/>
      <c r="M96" s="28"/>
      <c r="N96" s="28"/>
      <c r="O96" s="28"/>
      <c r="P96" s="28"/>
      <c r="Q96" s="51">
        <f>Q97</f>
        <v>350000</v>
      </c>
      <c r="R96" s="47">
        <f t="shared" si="12"/>
        <v>0</v>
      </c>
      <c r="S96" s="51">
        <f t="shared" si="12"/>
        <v>350000</v>
      </c>
    </row>
    <row r="97" spans="1:19" s="32" customFormat="1" ht="12.75">
      <c r="A97" s="28"/>
      <c r="B97" s="27" t="s">
        <v>282</v>
      </c>
      <c r="C97" s="28"/>
      <c r="D97" s="31"/>
      <c r="E97" s="31"/>
      <c r="F97" s="207" t="s">
        <v>302</v>
      </c>
      <c r="G97" s="210" t="s">
        <v>71</v>
      </c>
      <c r="H97" s="210" t="s">
        <v>70</v>
      </c>
      <c r="I97" s="211" t="s">
        <v>70</v>
      </c>
      <c r="J97" s="28"/>
      <c r="K97" s="28"/>
      <c r="L97" s="28"/>
      <c r="M97" s="28"/>
      <c r="N97" s="28"/>
      <c r="O97" s="28"/>
      <c r="P97" s="28"/>
      <c r="Q97" s="51">
        <f>Q98</f>
        <v>350000</v>
      </c>
      <c r="R97" s="47">
        <f t="shared" si="12"/>
        <v>0</v>
      </c>
      <c r="S97" s="51">
        <f t="shared" si="12"/>
        <v>350000</v>
      </c>
    </row>
    <row r="98" spans="1:19" s="32" customFormat="1" ht="22.5">
      <c r="A98" s="28"/>
      <c r="B98" s="27" t="s">
        <v>303</v>
      </c>
      <c r="C98" s="28"/>
      <c r="D98" s="31"/>
      <c r="E98" s="31"/>
      <c r="F98" s="207" t="s">
        <v>331</v>
      </c>
      <c r="G98" s="210" t="s">
        <v>241</v>
      </c>
      <c r="H98" s="210" t="s">
        <v>70</v>
      </c>
      <c r="I98" s="211" t="s">
        <v>70</v>
      </c>
      <c r="J98" s="28"/>
      <c r="K98" s="28"/>
      <c r="L98" s="28"/>
      <c r="M98" s="28"/>
      <c r="N98" s="28"/>
      <c r="O98" s="28"/>
      <c r="P98" s="28"/>
      <c r="Q98" s="51">
        <f>Q99</f>
        <v>350000</v>
      </c>
      <c r="R98" s="47">
        <f t="shared" si="12"/>
        <v>0</v>
      </c>
      <c r="S98" s="51">
        <f t="shared" si="12"/>
        <v>350000</v>
      </c>
    </row>
    <row r="99" spans="1:19" s="32" customFormat="1" ht="33.75">
      <c r="A99" s="28"/>
      <c r="B99" s="27" t="s">
        <v>243</v>
      </c>
      <c r="C99" s="28"/>
      <c r="D99" s="31"/>
      <c r="E99" s="31"/>
      <c r="F99" s="207" t="s">
        <v>260</v>
      </c>
      <c r="G99" s="210" t="s">
        <v>241</v>
      </c>
      <c r="H99" s="210" t="s">
        <v>70</v>
      </c>
      <c r="I99" s="211" t="s">
        <v>70</v>
      </c>
      <c r="J99" s="28"/>
      <c r="K99" s="28"/>
      <c r="L99" s="28"/>
      <c r="M99" s="28"/>
      <c r="N99" s="28"/>
      <c r="O99" s="28"/>
      <c r="P99" s="28"/>
      <c r="Q99" s="51">
        <v>350000</v>
      </c>
      <c r="R99" s="47">
        <v>0</v>
      </c>
      <c r="S99" s="51">
        <f>Q99-R99</f>
        <v>350000</v>
      </c>
    </row>
    <row r="100" spans="1:19" s="32" customFormat="1" ht="12.75">
      <c r="A100" s="28"/>
      <c r="B100" s="29" t="s">
        <v>408</v>
      </c>
      <c r="C100" s="25"/>
      <c r="D100" s="26"/>
      <c r="E100" s="26"/>
      <c r="F100" s="202" t="s">
        <v>409</v>
      </c>
      <c r="G100" s="203"/>
      <c r="H100" s="203"/>
      <c r="I100" s="204"/>
      <c r="J100" s="25"/>
      <c r="K100" s="25"/>
      <c r="L100" s="25"/>
      <c r="M100" s="25"/>
      <c r="N100" s="25"/>
      <c r="O100" s="25"/>
      <c r="P100" s="25"/>
      <c r="Q100" s="38">
        <f>Q101+Q105</f>
        <v>1128800</v>
      </c>
      <c r="R100" s="38">
        <f>R101+R105</f>
        <v>0</v>
      </c>
      <c r="S100" s="38">
        <f>S101+S105</f>
        <v>1128800</v>
      </c>
    </row>
    <row r="101" spans="1:19" s="32" customFormat="1" ht="24" customHeight="1">
      <c r="A101" s="28"/>
      <c r="B101" s="29" t="s">
        <v>395</v>
      </c>
      <c r="C101" s="25"/>
      <c r="D101" s="26"/>
      <c r="E101" s="26"/>
      <c r="F101" s="202" t="s">
        <v>393</v>
      </c>
      <c r="G101" s="203"/>
      <c r="H101" s="203"/>
      <c r="I101" s="204"/>
      <c r="J101" s="25"/>
      <c r="K101" s="25"/>
      <c r="L101" s="25"/>
      <c r="M101" s="25"/>
      <c r="N101" s="25"/>
      <c r="O101" s="25"/>
      <c r="P101" s="25"/>
      <c r="Q101" s="38">
        <f aca="true" t="shared" si="13" ref="Q101:S103">Q102</f>
        <v>628800</v>
      </c>
      <c r="R101" s="38">
        <f t="shared" si="13"/>
        <v>0</v>
      </c>
      <c r="S101" s="38">
        <f t="shared" si="13"/>
        <v>628800</v>
      </c>
    </row>
    <row r="102" spans="1:19" s="32" customFormat="1" ht="22.5">
      <c r="A102" s="28"/>
      <c r="B102" s="27" t="s">
        <v>62</v>
      </c>
      <c r="C102" s="28"/>
      <c r="D102" s="31"/>
      <c r="E102" s="31"/>
      <c r="F102" s="207" t="s">
        <v>392</v>
      </c>
      <c r="G102" s="210"/>
      <c r="H102" s="210"/>
      <c r="I102" s="211"/>
      <c r="J102" s="28"/>
      <c r="K102" s="28"/>
      <c r="L102" s="28"/>
      <c r="M102" s="28"/>
      <c r="N102" s="28"/>
      <c r="O102" s="28"/>
      <c r="P102" s="28"/>
      <c r="Q102" s="51">
        <f t="shared" si="13"/>
        <v>628800</v>
      </c>
      <c r="R102" s="47">
        <f t="shared" si="13"/>
        <v>0</v>
      </c>
      <c r="S102" s="47">
        <f t="shared" si="13"/>
        <v>628800</v>
      </c>
    </row>
    <row r="103" spans="1:19" s="32" customFormat="1" ht="14.25" customHeight="1">
      <c r="A103" s="28"/>
      <c r="B103" s="27" t="s">
        <v>282</v>
      </c>
      <c r="C103" s="28"/>
      <c r="D103" s="31"/>
      <c r="E103" s="31"/>
      <c r="F103" s="207" t="s">
        <v>394</v>
      </c>
      <c r="G103" s="210"/>
      <c r="H103" s="210"/>
      <c r="I103" s="211"/>
      <c r="J103" s="28"/>
      <c r="K103" s="28"/>
      <c r="L103" s="28"/>
      <c r="M103" s="28"/>
      <c r="N103" s="28"/>
      <c r="O103" s="28"/>
      <c r="P103" s="28"/>
      <c r="Q103" s="51">
        <f t="shared" si="13"/>
        <v>628800</v>
      </c>
      <c r="R103" s="47">
        <f t="shared" si="13"/>
        <v>0</v>
      </c>
      <c r="S103" s="51">
        <f t="shared" si="13"/>
        <v>628800</v>
      </c>
    </row>
    <row r="104" spans="1:19" s="32" customFormat="1" ht="26.25" customHeight="1">
      <c r="A104" s="28"/>
      <c r="B104" s="240" t="s">
        <v>418</v>
      </c>
      <c r="C104" s="240"/>
      <c r="D104" s="31"/>
      <c r="E104" s="31"/>
      <c r="F104" s="207" t="s">
        <v>391</v>
      </c>
      <c r="G104" s="210"/>
      <c r="H104" s="210"/>
      <c r="I104" s="211"/>
      <c r="J104" s="28"/>
      <c r="K104" s="28"/>
      <c r="L104" s="28"/>
      <c r="M104" s="28"/>
      <c r="N104" s="28"/>
      <c r="O104" s="28"/>
      <c r="P104" s="28"/>
      <c r="Q104" s="51">
        <v>628800</v>
      </c>
      <c r="R104" s="47">
        <v>0</v>
      </c>
      <c r="S104" s="51">
        <f>Q104-R104</f>
        <v>628800</v>
      </c>
    </row>
    <row r="105" spans="1:19" s="32" customFormat="1" ht="33.75">
      <c r="A105" s="28"/>
      <c r="B105" s="29" t="s">
        <v>77</v>
      </c>
      <c r="C105" s="25"/>
      <c r="D105" s="26"/>
      <c r="E105" s="26"/>
      <c r="F105" s="202" t="s">
        <v>401</v>
      </c>
      <c r="G105" s="203" t="s">
        <v>71</v>
      </c>
      <c r="H105" s="203" t="s">
        <v>70</v>
      </c>
      <c r="I105" s="204" t="s">
        <v>70</v>
      </c>
      <c r="J105" s="25"/>
      <c r="K105" s="25"/>
      <c r="L105" s="25"/>
      <c r="M105" s="25"/>
      <c r="N105" s="25"/>
      <c r="O105" s="25"/>
      <c r="P105" s="25"/>
      <c r="Q105" s="38">
        <f aca="true" t="shared" si="14" ref="Q105:S108">Q106</f>
        <v>500000</v>
      </c>
      <c r="R105" s="48">
        <f t="shared" si="14"/>
        <v>0</v>
      </c>
      <c r="S105" s="38">
        <f t="shared" si="14"/>
        <v>500000</v>
      </c>
    </row>
    <row r="106" spans="1:19" s="32" customFormat="1" ht="45">
      <c r="A106" s="28"/>
      <c r="B106" s="29" t="s">
        <v>76</v>
      </c>
      <c r="C106" s="25"/>
      <c r="D106" s="26"/>
      <c r="E106" s="26"/>
      <c r="F106" s="202" t="s">
        <v>402</v>
      </c>
      <c r="G106" s="203" t="s">
        <v>71</v>
      </c>
      <c r="H106" s="203" t="s">
        <v>70</v>
      </c>
      <c r="I106" s="204" t="s">
        <v>70</v>
      </c>
      <c r="J106" s="25"/>
      <c r="K106" s="25"/>
      <c r="L106" s="25"/>
      <c r="M106" s="25"/>
      <c r="N106" s="25"/>
      <c r="O106" s="25"/>
      <c r="P106" s="25"/>
      <c r="Q106" s="38">
        <f t="shared" si="14"/>
        <v>500000</v>
      </c>
      <c r="R106" s="48">
        <f t="shared" si="14"/>
        <v>0</v>
      </c>
      <c r="S106" s="38">
        <f t="shared" si="14"/>
        <v>500000</v>
      </c>
    </row>
    <row r="107" spans="1:19" s="32" customFormat="1" ht="67.5">
      <c r="A107" s="28"/>
      <c r="B107" s="29" t="s">
        <v>218</v>
      </c>
      <c r="C107" s="25"/>
      <c r="D107" s="26"/>
      <c r="E107" s="26"/>
      <c r="F107" s="202" t="s">
        <v>403</v>
      </c>
      <c r="G107" s="203" t="s">
        <v>71</v>
      </c>
      <c r="H107" s="203" t="s">
        <v>70</v>
      </c>
      <c r="I107" s="204" t="s">
        <v>70</v>
      </c>
      <c r="J107" s="25"/>
      <c r="K107" s="25"/>
      <c r="L107" s="25"/>
      <c r="M107" s="25"/>
      <c r="N107" s="25"/>
      <c r="O107" s="25"/>
      <c r="P107" s="25"/>
      <c r="Q107" s="38">
        <f t="shared" si="14"/>
        <v>500000</v>
      </c>
      <c r="R107" s="48">
        <f t="shared" si="14"/>
        <v>0</v>
      </c>
      <c r="S107" s="38">
        <f t="shared" si="14"/>
        <v>500000</v>
      </c>
    </row>
    <row r="108" spans="1:19" s="32" customFormat="1" ht="22.5">
      <c r="A108" s="28"/>
      <c r="B108" s="27" t="s">
        <v>62</v>
      </c>
      <c r="C108" s="28"/>
      <c r="D108" s="31"/>
      <c r="E108" s="31"/>
      <c r="F108" s="207" t="s">
        <v>404</v>
      </c>
      <c r="G108" s="210" t="s">
        <v>71</v>
      </c>
      <c r="H108" s="210" t="s">
        <v>70</v>
      </c>
      <c r="I108" s="211" t="s">
        <v>70</v>
      </c>
      <c r="J108" s="28"/>
      <c r="K108" s="28"/>
      <c r="L108" s="28"/>
      <c r="M108" s="28"/>
      <c r="N108" s="28"/>
      <c r="O108" s="28"/>
      <c r="P108" s="28"/>
      <c r="Q108" s="51">
        <f t="shared" si="14"/>
        <v>500000</v>
      </c>
      <c r="R108" s="47">
        <f t="shared" si="14"/>
        <v>0</v>
      </c>
      <c r="S108" s="51">
        <f t="shared" si="14"/>
        <v>500000</v>
      </c>
    </row>
    <row r="109" spans="1:19" s="32" customFormat="1" ht="12.75">
      <c r="A109" s="28"/>
      <c r="B109" s="63" t="s">
        <v>286</v>
      </c>
      <c r="C109" s="28"/>
      <c r="D109" s="31"/>
      <c r="E109" s="31"/>
      <c r="F109" s="207" t="s">
        <v>405</v>
      </c>
      <c r="G109" s="210" t="s">
        <v>241</v>
      </c>
      <c r="H109" s="210" t="s">
        <v>70</v>
      </c>
      <c r="I109" s="211" t="s">
        <v>70</v>
      </c>
      <c r="J109" s="28"/>
      <c r="K109" s="28"/>
      <c r="L109" s="28"/>
      <c r="M109" s="28"/>
      <c r="N109" s="28"/>
      <c r="O109" s="28"/>
      <c r="P109" s="28"/>
      <c r="Q109" s="51">
        <f>Q110+Q111</f>
        <v>500000</v>
      </c>
      <c r="R109" s="47">
        <f>R110+R111</f>
        <v>0</v>
      </c>
      <c r="S109" s="51">
        <f>S110+S111</f>
        <v>500000</v>
      </c>
    </row>
    <row r="110" spans="1:19" s="32" customFormat="1" ht="25.5" customHeight="1">
      <c r="A110" s="28"/>
      <c r="B110" s="240" t="s">
        <v>418</v>
      </c>
      <c r="C110" s="240"/>
      <c r="D110" s="31"/>
      <c r="E110" s="31"/>
      <c r="F110" s="207" t="s">
        <v>406</v>
      </c>
      <c r="G110" s="210" t="s">
        <v>241</v>
      </c>
      <c r="H110" s="210" t="s">
        <v>70</v>
      </c>
      <c r="I110" s="211" t="s">
        <v>70</v>
      </c>
      <c r="J110" s="28"/>
      <c r="K110" s="28"/>
      <c r="L110" s="28"/>
      <c r="M110" s="28"/>
      <c r="N110" s="28"/>
      <c r="O110" s="28"/>
      <c r="P110" s="28"/>
      <c r="Q110" s="51">
        <v>500000</v>
      </c>
      <c r="R110" s="47">
        <v>0</v>
      </c>
      <c r="S110" s="51">
        <f>Q110-R110</f>
        <v>500000</v>
      </c>
    </row>
    <row r="111" spans="1:19" s="32" customFormat="1" ht="12.75">
      <c r="A111" s="28"/>
      <c r="B111" s="240" t="s">
        <v>17</v>
      </c>
      <c r="C111" s="240"/>
      <c r="D111" s="31"/>
      <c r="E111" s="31"/>
      <c r="F111" s="207" t="s">
        <v>407</v>
      </c>
      <c r="G111" s="210" t="s">
        <v>242</v>
      </c>
      <c r="H111" s="210" t="s">
        <v>70</v>
      </c>
      <c r="I111" s="211" t="s">
        <v>70</v>
      </c>
      <c r="J111" s="28"/>
      <c r="K111" s="28"/>
      <c r="L111" s="28"/>
      <c r="M111" s="28"/>
      <c r="N111" s="28"/>
      <c r="O111" s="28"/>
      <c r="P111" s="28"/>
      <c r="Q111" s="51">
        <v>0</v>
      </c>
      <c r="R111" s="47">
        <v>0</v>
      </c>
      <c r="S111" s="51">
        <f>Q111-R111</f>
        <v>0</v>
      </c>
    </row>
    <row r="112" spans="1:19" s="32" customFormat="1" ht="22.5">
      <c r="A112" s="28"/>
      <c r="B112" s="29" t="s">
        <v>20</v>
      </c>
      <c r="C112" s="25"/>
      <c r="D112" s="26"/>
      <c r="E112" s="26"/>
      <c r="F112" s="202" t="s">
        <v>143</v>
      </c>
      <c r="G112" s="203" t="s">
        <v>71</v>
      </c>
      <c r="H112" s="203" t="s">
        <v>70</v>
      </c>
      <c r="I112" s="204" t="s">
        <v>70</v>
      </c>
      <c r="J112" s="25"/>
      <c r="K112" s="25"/>
      <c r="L112" s="25"/>
      <c r="M112" s="25"/>
      <c r="N112" s="25"/>
      <c r="O112" s="25"/>
      <c r="P112" s="25"/>
      <c r="Q112" s="38">
        <f aca="true" t="shared" si="15" ref="Q112:S118">Q113</f>
        <v>30000</v>
      </c>
      <c r="R112" s="48">
        <f t="shared" si="15"/>
        <v>0</v>
      </c>
      <c r="S112" s="38">
        <f t="shared" si="15"/>
        <v>30000</v>
      </c>
    </row>
    <row r="113" spans="1:19" s="32" customFormat="1" ht="33.75">
      <c r="A113" s="28"/>
      <c r="B113" s="29" t="s">
        <v>77</v>
      </c>
      <c r="C113" s="25"/>
      <c r="D113" s="26"/>
      <c r="E113" s="26"/>
      <c r="F113" s="202" t="s">
        <v>142</v>
      </c>
      <c r="G113" s="203" t="s">
        <v>71</v>
      </c>
      <c r="H113" s="203" t="s">
        <v>70</v>
      </c>
      <c r="I113" s="204" t="s">
        <v>70</v>
      </c>
      <c r="J113" s="25"/>
      <c r="K113" s="25"/>
      <c r="L113" s="25"/>
      <c r="M113" s="25"/>
      <c r="N113" s="25"/>
      <c r="O113" s="25"/>
      <c r="P113" s="25"/>
      <c r="Q113" s="38">
        <f t="shared" si="15"/>
        <v>30000</v>
      </c>
      <c r="R113" s="48">
        <f t="shared" si="15"/>
        <v>0</v>
      </c>
      <c r="S113" s="38">
        <f t="shared" si="15"/>
        <v>30000</v>
      </c>
    </row>
    <row r="114" spans="1:19" s="32" customFormat="1" ht="48" customHeight="1">
      <c r="A114" s="28"/>
      <c r="B114" s="29" t="s">
        <v>76</v>
      </c>
      <c r="C114" s="25"/>
      <c r="D114" s="26"/>
      <c r="E114" s="26"/>
      <c r="F114" s="202" t="s">
        <v>141</v>
      </c>
      <c r="G114" s="203" t="s">
        <v>71</v>
      </c>
      <c r="H114" s="203" t="s">
        <v>70</v>
      </c>
      <c r="I114" s="204" t="s">
        <v>70</v>
      </c>
      <c r="J114" s="25"/>
      <c r="K114" s="25"/>
      <c r="L114" s="25"/>
      <c r="M114" s="25"/>
      <c r="N114" s="25"/>
      <c r="O114" s="25"/>
      <c r="P114" s="25"/>
      <c r="Q114" s="38">
        <f t="shared" si="15"/>
        <v>30000</v>
      </c>
      <c r="R114" s="48">
        <f t="shared" si="15"/>
        <v>0</v>
      </c>
      <c r="S114" s="38">
        <f t="shared" si="15"/>
        <v>30000</v>
      </c>
    </row>
    <row r="115" spans="1:19" s="32" customFormat="1" ht="71.25" customHeight="1">
      <c r="A115" s="28"/>
      <c r="B115" s="29" t="s">
        <v>216</v>
      </c>
      <c r="C115" s="25"/>
      <c r="D115" s="26"/>
      <c r="E115" s="26"/>
      <c r="F115" s="202" t="s">
        <v>140</v>
      </c>
      <c r="G115" s="203" t="s">
        <v>71</v>
      </c>
      <c r="H115" s="203" t="s">
        <v>70</v>
      </c>
      <c r="I115" s="204" t="s">
        <v>70</v>
      </c>
      <c r="J115" s="25"/>
      <c r="K115" s="25"/>
      <c r="L115" s="25"/>
      <c r="M115" s="25"/>
      <c r="N115" s="25"/>
      <c r="O115" s="25"/>
      <c r="P115" s="25"/>
      <c r="Q115" s="38">
        <f t="shared" si="15"/>
        <v>30000</v>
      </c>
      <c r="R115" s="48">
        <f t="shared" si="15"/>
        <v>0</v>
      </c>
      <c r="S115" s="38">
        <f t="shared" si="15"/>
        <v>30000</v>
      </c>
    </row>
    <row r="116" spans="1:19" s="32" customFormat="1" ht="22.5">
      <c r="A116" s="28"/>
      <c r="B116" s="27" t="s">
        <v>62</v>
      </c>
      <c r="C116" s="28"/>
      <c r="D116" s="31"/>
      <c r="E116" s="31"/>
      <c r="F116" s="207" t="s">
        <v>139</v>
      </c>
      <c r="G116" s="210" t="s">
        <v>71</v>
      </c>
      <c r="H116" s="210" t="s">
        <v>70</v>
      </c>
      <c r="I116" s="211" t="s">
        <v>70</v>
      </c>
      <c r="J116" s="28"/>
      <c r="K116" s="28"/>
      <c r="L116" s="28"/>
      <c r="M116" s="28"/>
      <c r="N116" s="28"/>
      <c r="O116" s="28"/>
      <c r="P116" s="28"/>
      <c r="Q116" s="51">
        <f t="shared" si="15"/>
        <v>30000</v>
      </c>
      <c r="R116" s="47">
        <f t="shared" si="15"/>
        <v>0</v>
      </c>
      <c r="S116" s="51">
        <f t="shared" si="15"/>
        <v>30000</v>
      </c>
    </row>
    <row r="117" spans="1:19" s="34" customFormat="1" ht="18.75" customHeight="1">
      <c r="A117" s="28"/>
      <c r="B117" s="62" t="s">
        <v>282</v>
      </c>
      <c r="C117" s="59"/>
      <c r="D117" s="31"/>
      <c r="E117" s="31"/>
      <c r="F117" s="207" t="s">
        <v>304</v>
      </c>
      <c r="G117" s="210" t="s">
        <v>71</v>
      </c>
      <c r="H117" s="210" t="s">
        <v>70</v>
      </c>
      <c r="I117" s="211" t="s">
        <v>70</v>
      </c>
      <c r="J117" s="28"/>
      <c r="K117" s="28"/>
      <c r="L117" s="28"/>
      <c r="M117" s="28"/>
      <c r="N117" s="28"/>
      <c r="O117" s="28"/>
      <c r="P117" s="28"/>
      <c r="Q117" s="51">
        <f t="shared" si="15"/>
        <v>30000</v>
      </c>
      <c r="R117" s="47">
        <f t="shared" si="15"/>
        <v>0</v>
      </c>
      <c r="S117" s="51">
        <f t="shared" si="15"/>
        <v>30000</v>
      </c>
    </row>
    <row r="118" spans="1:19" s="34" customFormat="1" ht="12.75">
      <c r="A118" s="28"/>
      <c r="B118" s="63" t="s">
        <v>286</v>
      </c>
      <c r="C118" s="28"/>
      <c r="D118" s="31"/>
      <c r="E118" s="31"/>
      <c r="F118" s="207" t="s">
        <v>332</v>
      </c>
      <c r="G118" s="210" t="s">
        <v>241</v>
      </c>
      <c r="H118" s="210" t="s">
        <v>70</v>
      </c>
      <c r="I118" s="211" t="s">
        <v>70</v>
      </c>
      <c r="J118" s="28"/>
      <c r="K118" s="28"/>
      <c r="L118" s="28"/>
      <c r="M118" s="28"/>
      <c r="N118" s="28"/>
      <c r="O118" s="28"/>
      <c r="P118" s="28"/>
      <c r="Q118" s="51">
        <f t="shared" si="15"/>
        <v>30000</v>
      </c>
      <c r="R118" s="47">
        <f t="shared" si="15"/>
        <v>0</v>
      </c>
      <c r="S118" s="51">
        <f t="shared" si="15"/>
        <v>30000</v>
      </c>
    </row>
    <row r="119" spans="1:19" s="34" customFormat="1" ht="12.75">
      <c r="A119" s="28"/>
      <c r="B119" s="214" t="s">
        <v>17</v>
      </c>
      <c r="C119" s="214"/>
      <c r="D119" s="31"/>
      <c r="E119" s="31"/>
      <c r="F119" s="207" t="s">
        <v>261</v>
      </c>
      <c r="G119" s="210" t="s">
        <v>241</v>
      </c>
      <c r="H119" s="210" t="s">
        <v>70</v>
      </c>
      <c r="I119" s="211" t="s">
        <v>70</v>
      </c>
      <c r="J119" s="28"/>
      <c r="K119" s="28"/>
      <c r="L119" s="28"/>
      <c r="M119" s="28"/>
      <c r="N119" s="28"/>
      <c r="O119" s="28"/>
      <c r="P119" s="28"/>
      <c r="Q119" s="51">
        <v>30000</v>
      </c>
      <c r="R119" s="47">
        <v>0</v>
      </c>
      <c r="S119" s="51">
        <f>Q119-R119</f>
        <v>30000</v>
      </c>
    </row>
    <row r="120" spans="1:19" s="32" customFormat="1" ht="12.75">
      <c r="A120" s="25"/>
      <c r="B120" s="29" t="s">
        <v>138</v>
      </c>
      <c r="C120" s="25"/>
      <c r="D120" s="26" t="s">
        <v>86</v>
      </c>
      <c r="E120" s="26"/>
      <c r="F120" s="202" t="s">
        <v>137</v>
      </c>
      <c r="G120" s="203" t="s">
        <v>71</v>
      </c>
      <c r="H120" s="203" t="s">
        <v>70</v>
      </c>
      <c r="I120" s="204" t="s">
        <v>70</v>
      </c>
      <c r="J120" s="25"/>
      <c r="K120" s="25"/>
      <c r="L120" s="25"/>
      <c r="M120" s="25"/>
      <c r="N120" s="25"/>
      <c r="O120" s="25"/>
      <c r="P120" s="25"/>
      <c r="Q120" s="38">
        <f>Q121+Q128+Q149</f>
        <v>12660500</v>
      </c>
      <c r="R120" s="48">
        <f>R121+R128+R149</f>
        <v>4576015.72</v>
      </c>
      <c r="S120" s="38">
        <f>Q120-R120</f>
        <v>8084484.28</v>
      </c>
    </row>
    <row r="121" spans="1:19" s="32" customFormat="1" ht="12.75">
      <c r="A121" s="25"/>
      <c r="B121" s="29" t="s">
        <v>21</v>
      </c>
      <c r="C121" s="25"/>
      <c r="D121" s="26"/>
      <c r="E121" s="26"/>
      <c r="F121" s="202" t="s">
        <v>136</v>
      </c>
      <c r="G121" s="203" t="s">
        <v>71</v>
      </c>
      <c r="H121" s="203" t="s">
        <v>70</v>
      </c>
      <c r="I121" s="204" t="s">
        <v>70</v>
      </c>
      <c r="J121" s="25"/>
      <c r="K121" s="25"/>
      <c r="L121" s="25"/>
      <c r="M121" s="25"/>
      <c r="N121" s="25"/>
      <c r="O121" s="25"/>
      <c r="P121" s="25"/>
      <c r="Q121" s="38">
        <f aca="true" t="shared" si="16" ref="Q121:R126">Q122</f>
        <v>171100</v>
      </c>
      <c r="R121" s="48">
        <f t="shared" si="16"/>
        <v>0</v>
      </c>
      <c r="S121" s="38">
        <f>Q121-R121</f>
        <v>171100</v>
      </c>
    </row>
    <row r="122" spans="1:19" s="32" customFormat="1" ht="12.75">
      <c r="A122" s="28"/>
      <c r="B122" s="29" t="s">
        <v>135</v>
      </c>
      <c r="C122" s="25"/>
      <c r="D122" s="26"/>
      <c r="E122" s="26"/>
      <c r="F122" s="202" t="s">
        <v>134</v>
      </c>
      <c r="G122" s="203" t="s">
        <v>71</v>
      </c>
      <c r="H122" s="203" t="s">
        <v>70</v>
      </c>
      <c r="I122" s="204" t="s">
        <v>70</v>
      </c>
      <c r="J122" s="25"/>
      <c r="K122" s="25"/>
      <c r="L122" s="25"/>
      <c r="M122" s="25"/>
      <c r="N122" s="25"/>
      <c r="O122" s="25"/>
      <c r="P122" s="25"/>
      <c r="Q122" s="38">
        <f t="shared" si="16"/>
        <v>171100</v>
      </c>
      <c r="R122" s="48">
        <f t="shared" si="16"/>
        <v>0</v>
      </c>
      <c r="S122" s="38">
        <f>S123</f>
        <v>171100</v>
      </c>
    </row>
    <row r="123" spans="1:19" s="34" customFormat="1" ht="27.75" customHeight="1">
      <c r="A123" s="28"/>
      <c r="B123" s="29" t="s">
        <v>133</v>
      </c>
      <c r="C123" s="25"/>
      <c r="D123" s="26"/>
      <c r="E123" s="26"/>
      <c r="F123" s="202" t="s">
        <v>132</v>
      </c>
      <c r="G123" s="203" t="s">
        <v>71</v>
      </c>
      <c r="H123" s="203" t="s">
        <v>70</v>
      </c>
      <c r="I123" s="204" t="s">
        <v>70</v>
      </c>
      <c r="J123" s="25"/>
      <c r="K123" s="25"/>
      <c r="L123" s="25"/>
      <c r="M123" s="25"/>
      <c r="N123" s="25"/>
      <c r="O123" s="25"/>
      <c r="P123" s="25"/>
      <c r="Q123" s="50">
        <f t="shared" si="16"/>
        <v>171100</v>
      </c>
      <c r="R123" s="48">
        <f t="shared" si="16"/>
        <v>0</v>
      </c>
      <c r="S123" s="38">
        <f>S124</f>
        <v>171100</v>
      </c>
    </row>
    <row r="124" spans="1:19" s="32" customFormat="1" ht="25.5" customHeight="1">
      <c r="A124" s="28"/>
      <c r="B124" s="27" t="s">
        <v>62</v>
      </c>
      <c r="C124" s="28"/>
      <c r="D124" s="31"/>
      <c r="E124" s="31"/>
      <c r="F124" s="207" t="s">
        <v>131</v>
      </c>
      <c r="G124" s="210" t="s">
        <v>71</v>
      </c>
      <c r="H124" s="210" t="s">
        <v>70</v>
      </c>
      <c r="I124" s="211" t="s">
        <v>70</v>
      </c>
      <c r="J124" s="28"/>
      <c r="K124" s="28"/>
      <c r="L124" s="28"/>
      <c r="M124" s="28"/>
      <c r="N124" s="28"/>
      <c r="O124" s="28"/>
      <c r="P124" s="28"/>
      <c r="Q124" s="51">
        <f t="shared" si="16"/>
        <v>171100</v>
      </c>
      <c r="R124" s="47">
        <f t="shared" si="16"/>
        <v>0</v>
      </c>
      <c r="S124" s="51">
        <f>S125</f>
        <v>171100</v>
      </c>
    </row>
    <row r="125" spans="1:19" s="32" customFormat="1" ht="15.75" customHeight="1">
      <c r="A125" s="28"/>
      <c r="B125" s="62" t="s">
        <v>282</v>
      </c>
      <c r="C125" s="59"/>
      <c r="D125" s="31"/>
      <c r="E125" s="31"/>
      <c r="F125" s="207" t="s">
        <v>305</v>
      </c>
      <c r="G125" s="210" t="s">
        <v>71</v>
      </c>
      <c r="H125" s="210" t="s">
        <v>70</v>
      </c>
      <c r="I125" s="211" t="s">
        <v>70</v>
      </c>
      <c r="J125" s="28"/>
      <c r="K125" s="28"/>
      <c r="L125" s="28"/>
      <c r="M125" s="28"/>
      <c r="N125" s="28"/>
      <c r="O125" s="28"/>
      <c r="P125" s="28"/>
      <c r="Q125" s="51">
        <f t="shared" si="16"/>
        <v>171100</v>
      </c>
      <c r="R125" s="47">
        <f t="shared" si="16"/>
        <v>0</v>
      </c>
      <c r="S125" s="51">
        <f>S126</f>
        <v>171100</v>
      </c>
    </row>
    <row r="126" spans="1:19" s="34" customFormat="1" ht="12.75" customHeight="1">
      <c r="A126" s="28"/>
      <c r="B126" s="63" t="s">
        <v>286</v>
      </c>
      <c r="C126" s="28"/>
      <c r="D126" s="31"/>
      <c r="E126" s="31"/>
      <c r="F126" s="207" t="s">
        <v>333</v>
      </c>
      <c r="G126" s="210" t="s">
        <v>241</v>
      </c>
      <c r="H126" s="210" t="s">
        <v>70</v>
      </c>
      <c r="I126" s="211" t="s">
        <v>70</v>
      </c>
      <c r="J126" s="28"/>
      <c r="K126" s="28"/>
      <c r="L126" s="28"/>
      <c r="M126" s="28"/>
      <c r="N126" s="28"/>
      <c r="O126" s="28"/>
      <c r="P126" s="28"/>
      <c r="Q126" s="51">
        <f t="shared" si="16"/>
        <v>171100</v>
      </c>
      <c r="R126" s="47">
        <f t="shared" si="16"/>
        <v>0</v>
      </c>
      <c r="S126" s="51">
        <f>S127</f>
        <v>171100</v>
      </c>
    </row>
    <row r="127" spans="1:19" s="32" customFormat="1" ht="25.5" customHeight="1">
      <c r="A127" s="28"/>
      <c r="B127" s="240" t="s">
        <v>418</v>
      </c>
      <c r="C127" s="240"/>
      <c r="D127" s="31"/>
      <c r="E127" s="31"/>
      <c r="F127" s="207" t="s">
        <v>262</v>
      </c>
      <c r="G127" s="210" t="s">
        <v>241</v>
      </c>
      <c r="H127" s="210" t="s">
        <v>70</v>
      </c>
      <c r="I127" s="211" t="s">
        <v>70</v>
      </c>
      <c r="J127" s="28"/>
      <c r="K127" s="28"/>
      <c r="L127" s="28"/>
      <c r="M127" s="28"/>
      <c r="N127" s="28"/>
      <c r="O127" s="28"/>
      <c r="P127" s="28"/>
      <c r="Q127" s="51">
        <v>171100</v>
      </c>
      <c r="R127" s="47">
        <v>0</v>
      </c>
      <c r="S127" s="51">
        <f>Q127-R127</f>
        <v>171100</v>
      </c>
    </row>
    <row r="128" spans="1:19" s="32" customFormat="1" ht="15.75" customHeight="1">
      <c r="A128" s="28"/>
      <c r="B128" s="29" t="s">
        <v>22</v>
      </c>
      <c r="C128" s="25"/>
      <c r="D128" s="26"/>
      <c r="E128" s="26"/>
      <c r="F128" s="202" t="s">
        <v>130</v>
      </c>
      <c r="G128" s="203" t="s">
        <v>71</v>
      </c>
      <c r="H128" s="203" t="s">
        <v>70</v>
      </c>
      <c r="I128" s="204" t="s">
        <v>70</v>
      </c>
      <c r="J128" s="25"/>
      <c r="K128" s="25"/>
      <c r="L128" s="25"/>
      <c r="M128" s="25"/>
      <c r="N128" s="25"/>
      <c r="O128" s="25"/>
      <c r="P128" s="25"/>
      <c r="Q128" s="38">
        <f>Q129+Q133+Q143</f>
        <v>11254800</v>
      </c>
      <c r="R128" s="48">
        <f>R129+R133+R143</f>
        <v>4428100</v>
      </c>
      <c r="S128" s="38">
        <f>Q128-R128</f>
        <v>6826700</v>
      </c>
    </row>
    <row r="129" spans="1:19" s="32" customFormat="1" ht="30.75" customHeight="1">
      <c r="A129" s="28"/>
      <c r="B129" s="29" t="s">
        <v>278</v>
      </c>
      <c r="C129" s="25"/>
      <c r="D129" s="26"/>
      <c r="E129" s="26"/>
      <c r="F129" s="202" t="s">
        <v>279</v>
      </c>
      <c r="G129" s="205"/>
      <c r="H129" s="205"/>
      <c r="I129" s="206"/>
      <c r="J129" s="25"/>
      <c r="K129" s="25"/>
      <c r="L129" s="25"/>
      <c r="M129" s="25"/>
      <c r="N129" s="25"/>
      <c r="O129" s="25"/>
      <c r="P129" s="25"/>
      <c r="Q129" s="38">
        <f aca="true" t="shared" si="17" ref="Q129:S131">Q130</f>
        <v>3003100</v>
      </c>
      <c r="R129" s="48">
        <f t="shared" si="17"/>
        <v>3003100</v>
      </c>
      <c r="S129" s="38">
        <f t="shared" si="17"/>
        <v>0</v>
      </c>
    </row>
    <row r="130" spans="1:19" s="34" customFormat="1" ht="22.5">
      <c r="A130" s="28"/>
      <c r="B130" s="27" t="s">
        <v>62</v>
      </c>
      <c r="C130" s="25"/>
      <c r="D130" s="26"/>
      <c r="E130" s="26"/>
      <c r="F130" s="207" t="s">
        <v>280</v>
      </c>
      <c r="G130" s="208"/>
      <c r="H130" s="208"/>
      <c r="I130" s="209"/>
      <c r="J130" s="25"/>
      <c r="K130" s="25"/>
      <c r="L130" s="25"/>
      <c r="M130" s="25"/>
      <c r="N130" s="25"/>
      <c r="O130" s="25"/>
      <c r="P130" s="25"/>
      <c r="Q130" s="51">
        <f t="shared" si="17"/>
        <v>3003100</v>
      </c>
      <c r="R130" s="47">
        <f t="shared" si="17"/>
        <v>3003100</v>
      </c>
      <c r="S130" s="51">
        <f t="shared" si="17"/>
        <v>0</v>
      </c>
    </row>
    <row r="131" spans="1:19" s="32" customFormat="1" ht="12.75">
      <c r="A131" s="28"/>
      <c r="B131" s="27" t="s">
        <v>282</v>
      </c>
      <c r="C131" s="25"/>
      <c r="D131" s="26"/>
      <c r="E131" s="26"/>
      <c r="F131" s="207" t="s">
        <v>306</v>
      </c>
      <c r="G131" s="208"/>
      <c r="H131" s="208"/>
      <c r="I131" s="209"/>
      <c r="J131" s="25"/>
      <c r="K131" s="25"/>
      <c r="L131" s="25"/>
      <c r="M131" s="25"/>
      <c r="N131" s="25"/>
      <c r="O131" s="25"/>
      <c r="P131" s="25"/>
      <c r="Q131" s="51">
        <f t="shared" si="17"/>
        <v>3003100</v>
      </c>
      <c r="R131" s="47">
        <f t="shared" si="17"/>
        <v>3003100</v>
      </c>
      <c r="S131" s="51">
        <f t="shared" si="17"/>
        <v>0</v>
      </c>
    </row>
    <row r="132" spans="1:19" s="32" customFormat="1" ht="12.75">
      <c r="A132" s="28"/>
      <c r="B132" s="240" t="s">
        <v>18</v>
      </c>
      <c r="C132" s="240"/>
      <c r="D132" s="26"/>
      <c r="E132" s="26"/>
      <c r="F132" s="207" t="s">
        <v>281</v>
      </c>
      <c r="G132" s="208"/>
      <c r="H132" s="208"/>
      <c r="I132" s="209"/>
      <c r="J132" s="25"/>
      <c r="K132" s="25"/>
      <c r="L132" s="25"/>
      <c r="M132" s="25"/>
      <c r="N132" s="25"/>
      <c r="O132" s="25"/>
      <c r="P132" s="25"/>
      <c r="Q132" s="51">
        <v>3003100</v>
      </c>
      <c r="R132" s="47">
        <v>3003100</v>
      </c>
      <c r="S132" s="51">
        <f>Q132-R132</f>
        <v>0</v>
      </c>
    </row>
    <row r="133" spans="1:19" s="32" customFormat="1" ht="22.5">
      <c r="A133" s="28"/>
      <c r="B133" s="29" t="s">
        <v>129</v>
      </c>
      <c r="C133" s="25"/>
      <c r="D133" s="26"/>
      <c r="E133" s="26"/>
      <c r="F133" s="202" t="s">
        <v>128</v>
      </c>
      <c r="G133" s="203" t="s">
        <v>71</v>
      </c>
      <c r="H133" s="203" t="s">
        <v>70</v>
      </c>
      <c r="I133" s="204" t="s">
        <v>70</v>
      </c>
      <c r="J133" s="25"/>
      <c r="K133" s="25"/>
      <c r="L133" s="25"/>
      <c r="M133" s="25"/>
      <c r="N133" s="25"/>
      <c r="O133" s="25"/>
      <c r="P133" s="25"/>
      <c r="Q133" s="38">
        <f>Q134+Q139</f>
        <v>7621700</v>
      </c>
      <c r="R133" s="38">
        <f>R134+R139</f>
        <v>1425000</v>
      </c>
      <c r="S133" s="38">
        <f>S134</f>
        <v>4278700</v>
      </c>
    </row>
    <row r="134" spans="1:19" s="32" customFormat="1" ht="60" customHeight="1">
      <c r="A134" s="28"/>
      <c r="B134" s="29" t="s">
        <v>421</v>
      </c>
      <c r="C134" s="25"/>
      <c r="D134" s="26"/>
      <c r="E134" s="26"/>
      <c r="F134" s="202" t="s">
        <v>348</v>
      </c>
      <c r="G134" s="203" t="s">
        <v>71</v>
      </c>
      <c r="H134" s="203" t="s">
        <v>70</v>
      </c>
      <c r="I134" s="204" t="s">
        <v>70</v>
      </c>
      <c r="J134" s="25"/>
      <c r="K134" s="25"/>
      <c r="L134" s="25"/>
      <c r="M134" s="25"/>
      <c r="N134" s="25"/>
      <c r="O134" s="25"/>
      <c r="P134" s="25"/>
      <c r="Q134" s="38">
        <f aca="true" t="shared" si="18" ref="Q134:R137">Q135</f>
        <v>5703700</v>
      </c>
      <c r="R134" s="48">
        <f t="shared" si="18"/>
        <v>1425000</v>
      </c>
      <c r="S134" s="48">
        <f>S135</f>
        <v>4278700</v>
      </c>
    </row>
    <row r="135" spans="1:19" s="32" customFormat="1" ht="22.5">
      <c r="A135" s="28"/>
      <c r="B135" s="27" t="s">
        <v>62</v>
      </c>
      <c r="C135" s="28"/>
      <c r="D135" s="31"/>
      <c r="E135" s="31"/>
      <c r="F135" s="207" t="s">
        <v>349</v>
      </c>
      <c r="G135" s="210" t="s">
        <v>71</v>
      </c>
      <c r="H135" s="210" t="s">
        <v>70</v>
      </c>
      <c r="I135" s="211" t="s">
        <v>70</v>
      </c>
      <c r="J135" s="28"/>
      <c r="K135" s="28"/>
      <c r="L135" s="28"/>
      <c r="M135" s="28"/>
      <c r="N135" s="28"/>
      <c r="O135" s="28"/>
      <c r="P135" s="28"/>
      <c r="Q135" s="51">
        <f t="shared" si="18"/>
        <v>5703700</v>
      </c>
      <c r="R135" s="47">
        <f t="shared" si="18"/>
        <v>1425000</v>
      </c>
      <c r="S135" s="51">
        <f>S136</f>
        <v>4278700</v>
      </c>
    </row>
    <row r="136" spans="1:19" s="32" customFormat="1" ht="12.75">
      <c r="A136" s="28"/>
      <c r="B136" s="27" t="s">
        <v>282</v>
      </c>
      <c r="C136" s="28"/>
      <c r="D136" s="31"/>
      <c r="E136" s="31"/>
      <c r="F136" s="207" t="s">
        <v>350</v>
      </c>
      <c r="G136" s="210" t="s">
        <v>71</v>
      </c>
      <c r="H136" s="210" t="s">
        <v>70</v>
      </c>
      <c r="I136" s="211" t="s">
        <v>70</v>
      </c>
      <c r="J136" s="28"/>
      <c r="K136" s="28"/>
      <c r="L136" s="28"/>
      <c r="M136" s="28"/>
      <c r="N136" s="28"/>
      <c r="O136" s="28"/>
      <c r="P136" s="28"/>
      <c r="Q136" s="51">
        <f t="shared" si="18"/>
        <v>5703700</v>
      </c>
      <c r="R136" s="47">
        <f t="shared" si="18"/>
        <v>1425000</v>
      </c>
      <c r="S136" s="51">
        <f>S137</f>
        <v>4278700</v>
      </c>
    </row>
    <row r="137" spans="1:19" s="32" customFormat="1" ht="24.75" customHeight="1">
      <c r="A137" s="28"/>
      <c r="B137" s="27" t="s">
        <v>303</v>
      </c>
      <c r="C137" s="27" t="s">
        <v>303</v>
      </c>
      <c r="D137" s="31"/>
      <c r="E137" s="31"/>
      <c r="F137" s="207" t="s">
        <v>351</v>
      </c>
      <c r="G137" s="210" t="s">
        <v>241</v>
      </c>
      <c r="H137" s="210" t="s">
        <v>70</v>
      </c>
      <c r="I137" s="211" t="s">
        <v>70</v>
      </c>
      <c r="J137" s="28"/>
      <c r="K137" s="28"/>
      <c r="L137" s="28"/>
      <c r="M137" s="28"/>
      <c r="N137" s="28"/>
      <c r="O137" s="28"/>
      <c r="P137" s="28"/>
      <c r="Q137" s="51">
        <f t="shared" si="18"/>
        <v>5703700</v>
      </c>
      <c r="R137" s="51">
        <f t="shared" si="18"/>
        <v>1425000</v>
      </c>
      <c r="S137" s="51">
        <f>S138</f>
        <v>4278700</v>
      </c>
    </row>
    <row r="138" spans="1:19" s="32" customFormat="1" ht="36" customHeight="1">
      <c r="A138" s="28"/>
      <c r="B138" s="27" t="s">
        <v>243</v>
      </c>
      <c r="C138" s="27" t="s">
        <v>243</v>
      </c>
      <c r="D138" s="31"/>
      <c r="E138" s="31"/>
      <c r="F138" s="207" t="s">
        <v>352</v>
      </c>
      <c r="G138" s="210" t="s">
        <v>241</v>
      </c>
      <c r="H138" s="210" t="s">
        <v>70</v>
      </c>
      <c r="I138" s="211" t="s">
        <v>70</v>
      </c>
      <c r="J138" s="28"/>
      <c r="K138" s="28"/>
      <c r="L138" s="28"/>
      <c r="M138" s="28"/>
      <c r="N138" s="28"/>
      <c r="O138" s="28"/>
      <c r="P138" s="28"/>
      <c r="Q138" s="51">
        <v>5703700</v>
      </c>
      <c r="R138" s="47">
        <v>1425000</v>
      </c>
      <c r="S138" s="51">
        <f>Q138-R138</f>
        <v>4278700</v>
      </c>
    </row>
    <row r="139" spans="1:19" s="32" customFormat="1" ht="27.75" customHeight="1">
      <c r="A139" s="28"/>
      <c r="B139" s="29" t="s">
        <v>126</v>
      </c>
      <c r="C139" s="27"/>
      <c r="D139" s="31"/>
      <c r="E139" s="31"/>
      <c r="F139" s="202" t="s">
        <v>125</v>
      </c>
      <c r="G139" s="203"/>
      <c r="H139" s="203"/>
      <c r="I139" s="204"/>
      <c r="J139" s="25"/>
      <c r="K139" s="25"/>
      <c r="L139" s="25"/>
      <c r="M139" s="25"/>
      <c r="N139" s="25"/>
      <c r="O139" s="25"/>
      <c r="P139" s="25"/>
      <c r="Q139" s="38">
        <f aca="true" t="shared" si="19" ref="Q139:S141">Q140</f>
        <v>1918000</v>
      </c>
      <c r="R139" s="38">
        <f t="shared" si="19"/>
        <v>0</v>
      </c>
      <c r="S139" s="38">
        <f t="shared" si="19"/>
        <v>1918000</v>
      </c>
    </row>
    <row r="140" spans="1:19" s="32" customFormat="1" ht="24.75" customHeight="1">
      <c r="A140" s="28"/>
      <c r="B140" s="27" t="s">
        <v>62</v>
      </c>
      <c r="C140" s="27"/>
      <c r="D140" s="31"/>
      <c r="E140" s="31"/>
      <c r="F140" s="202" t="s">
        <v>124</v>
      </c>
      <c r="G140" s="203"/>
      <c r="H140" s="203"/>
      <c r="I140" s="204"/>
      <c r="J140" s="28"/>
      <c r="K140" s="28"/>
      <c r="L140" s="28"/>
      <c r="M140" s="28"/>
      <c r="N140" s="28"/>
      <c r="O140" s="28"/>
      <c r="P140" s="28"/>
      <c r="Q140" s="51">
        <f t="shared" si="19"/>
        <v>1918000</v>
      </c>
      <c r="R140" s="51">
        <f t="shared" si="19"/>
        <v>0</v>
      </c>
      <c r="S140" s="51">
        <f t="shared" si="19"/>
        <v>1918000</v>
      </c>
    </row>
    <row r="141" spans="1:19" s="32" customFormat="1" ht="15" customHeight="1">
      <c r="A141" s="28"/>
      <c r="B141" s="27" t="s">
        <v>282</v>
      </c>
      <c r="C141" s="27"/>
      <c r="D141" s="31"/>
      <c r="E141" s="31"/>
      <c r="F141" s="207" t="s">
        <v>307</v>
      </c>
      <c r="G141" s="210"/>
      <c r="H141" s="210"/>
      <c r="I141" s="211"/>
      <c r="J141" s="28"/>
      <c r="K141" s="28"/>
      <c r="L141" s="28"/>
      <c r="M141" s="28"/>
      <c r="N141" s="28"/>
      <c r="O141" s="28"/>
      <c r="P141" s="28"/>
      <c r="Q141" s="51">
        <f t="shared" si="19"/>
        <v>1918000</v>
      </c>
      <c r="R141" s="51">
        <f t="shared" si="19"/>
        <v>0</v>
      </c>
      <c r="S141" s="51">
        <f t="shared" si="19"/>
        <v>1918000</v>
      </c>
    </row>
    <row r="142" spans="1:19" s="32" customFormat="1" ht="25.5" customHeight="1">
      <c r="A142" s="28"/>
      <c r="B142" s="240" t="s">
        <v>418</v>
      </c>
      <c r="C142" s="240"/>
      <c r="D142" s="31"/>
      <c r="E142" s="31"/>
      <c r="F142" s="207" t="s">
        <v>263</v>
      </c>
      <c r="G142" s="210"/>
      <c r="H142" s="210"/>
      <c r="I142" s="211"/>
      <c r="J142" s="28"/>
      <c r="K142" s="28"/>
      <c r="L142" s="28"/>
      <c r="M142" s="28"/>
      <c r="N142" s="28"/>
      <c r="O142" s="28"/>
      <c r="P142" s="28"/>
      <c r="Q142" s="51">
        <v>1918000</v>
      </c>
      <c r="R142" s="47">
        <v>0</v>
      </c>
      <c r="S142" s="51">
        <f>Q142-R142</f>
        <v>1918000</v>
      </c>
    </row>
    <row r="143" spans="1:19" s="32" customFormat="1" ht="33.75">
      <c r="A143" s="28"/>
      <c r="B143" s="29" t="s">
        <v>77</v>
      </c>
      <c r="C143" s="25"/>
      <c r="D143" s="26"/>
      <c r="E143" s="26"/>
      <c r="F143" s="202" t="s">
        <v>123</v>
      </c>
      <c r="G143" s="203" t="s">
        <v>71</v>
      </c>
      <c r="H143" s="203" t="s">
        <v>70</v>
      </c>
      <c r="I143" s="204" t="s">
        <v>70</v>
      </c>
      <c r="J143" s="25"/>
      <c r="K143" s="25"/>
      <c r="L143" s="25"/>
      <c r="M143" s="25"/>
      <c r="N143" s="25"/>
      <c r="O143" s="25"/>
      <c r="P143" s="25"/>
      <c r="Q143" s="38">
        <f aca="true" t="shared" si="20" ref="Q143:S145">Q144</f>
        <v>630000</v>
      </c>
      <c r="R143" s="48">
        <f t="shared" si="20"/>
        <v>0</v>
      </c>
      <c r="S143" s="38">
        <f t="shared" si="20"/>
        <v>630000</v>
      </c>
    </row>
    <row r="144" spans="1:19" s="32" customFormat="1" ht="45">
      <c r="A144" s="28"/>
      <c r="B144" s="29" t="s">
        <v>76</v>
      </c>
      <c r="C144" s="25"/>
      <c r="D144" s="26"/>
      <c r="E144" s="26"/>
      <c r="F144" s="202" t="s">
        <v>122</v>
      </c>
      <c r="G144" s="203" t="s">
        <v>71</v>
      </c>
      <c r="H144" s="203" t="s">
        <v>70</v>
      </c>
      <c r="I144" s="204" t="s">
        <v>70</v>
      </c>
      <c r="J144" s="25"/>
      <c r="K144" s="25"/>
      <c r="L144" s="25"/>
      <c r="M144" s="25"/>
      <c r="N144" s="25"/>
      <c r="O144" s="25"/>
      <c r="P144" s="25"/>
      <c r="Q144" s="38">
        <f t="shared" si="20"/>
        <v>630000</v>
      </c>
      <c r="R144" s="48">
        <f t="shared" si="20"/>
        <v>0</v>
      </c>
      <c r="S144" s="38">
        <f t="shared" si="20"/>
        <v>630000</v>
      </c>
    </row>
    <row r="145" spans="1:19" s="32" customFormat="1" ht="92.25" customHeight="1">
      <c r="A145" s="28"/>
      <c r="B145" s="29" t="s">
        <v>121</v>
      </c>
      <c r="C145" s="25"/>
      <c r="D145" s="26"/>
      <c r="E145" s="26"/>
      <c r="F145" s="202" t="s">
        <v>120</v>
      </c>
      <c r="G145" s="203" t="s">
        <v>71</v>
      </c>
      <c r="H145" s="203" t="s">
        <v>70</v>
      </c>
      <c r="I145" s="204" t="s">
        <v>70</v>
      </c>
      <c r="J145" s="25"/>
      <c r="K145" s="25"/>
      <c r="L145" s="25"/>
      <c r="M145" s="25"/>
      <c r="N145" s="25"/>
      <c r="O145" s="25"/>
      <c r="P145" s="25"/>
      <c r="Q145" s="38">
        <f t="shared" si="20"/>
        <v>630000</v>
      </c>
      <c r="R145" s="48">
        <f t="shared" si="20"/>
        <v>0</v>
      </c>
      <c r="S145" s="38">
        <f t="shared" si="20"/>
        <v>630000</v>
      </c>
    </row>
    <row r="146" spans="1:19" s="32" customFormat="1" ht="22.5">
      <c r="A146" s="28"/>
      <c r="B146" s="27" t="s">
        <v>62</v>
      </c>
      <c r="C146" s="28"/>
      <c r="D146" s="31"/>
      <c r="E146" s="31"/>
      <c r="F146" s="207" t="s">
        <v>119</v>
      </c>
      <c r="G146" s="210" t="s">
        <v>71</v>
      </c>
      <c r="H146" s="210" t="s">
        <v>70</v>
      </c>
      <c r="I146" s="211" t="s">
        <v>70</v>
      </c>
      <c r="J146" s="28"/>
      <c r="K146" s="28"/>
      <c r="L146" s="28"/>
      <c r="M146" s="28"/>
      <c r="N146" s="28"/>
      <c r="O146" s="28"/>
      <c r="P146" s="28"/>
      <c r="Q146" s="51">
        <f>Q147</f>
        <v>630000</v>
      </c>
      <c r="R146" s="47">
        <f>SUM(R148)</f>
        <v>0</v>
      </c>
      <c r="S146" s="51">
        <f>Q146-R146</f>
        <v>630000</v>
      </c>
    </row>
    <row r="147" spans="1:19" s="32" customFormat="1" ht="12.75">
      <c r="A147" s="28"/>
      <c r="B147" s="62" t="s">
        <v>288</v>
      </c>
      <c r="C147" s="60"/>
      <c r="D147" s="31"/>
      <c r="E147" s="31"/>
      <c r="F147" s="207" t="s">
        <v>334</v>
      </c>
      <c r="G147" s="210" t="s">
        <v>241</v>
      </c>
      <c r="H147" s="210" t="s">
        <v>70</v>
      </c>
      <c r="I147" s="211" t="s">
        <v>70</v>
      </c>
      <c r="J147" s="28"/>
      <c r="K147" s="28"/>
      <c r="L147" s="28"/>
      <c r="M147" s="28"/>
      <c r="N147" s="28"/>
      <c r="O147" s="28"/>
      <c r="P147" s="28"/>
      <c r="Q147" s="51">
        <f>Q148</f>
        <v>630000</v>
      </c>
      <c r="R147" s="47">
        <f>R148</f>
        <v>0</v>
      </c>
      <c r="S147" s="51">
        <f>S148</f>
        <v>630000</v>
      </c>
    </row>
    <row r="148" spans="1:19" s="32" customFormat="1" ht="24.75" customHeight="1">
      <c r="A148" s="28"/>
      <c r="B148" s="212" t="s">
        <v>419</v>
      </c>
      <c r="C148" s="213"/>
      <c r="D148" s="31"/>
      <c r="E148" s="31"/>
      <c r="F148" s="207" t="s">
        <v>264</v>
      </c>
      <c r="G148" s="210" t="s">
        <v>241</v>
      </c>
      <c r="H148" s="210" t="s">
        <v>70</v>
      </c>
      <c r="I148" s="211" t="s">
        <v>70</v>
      </c>
      <c r="J148" s="28"/>
      <c r="K148" s="28"/>
      <c r="L148" s="28"/>
      <c r="M148" s="28"/>
      <c r="N148" s="28"/>
      <c r="O148" s="28"/>
      <c r="P148" s="28"/>
      <c r="Q148" s="51">
        <v>630000</v>
      </c>
      <c r="R148" s="47">
        <v>0</v>
      </c>
      <c r="S148" s="51">
        <f>Q148-R148</f>
        <v>630000</v>
      </c>
    </row>
    <row r="149" spans="1:19" s="32" customFormat="1" ht="12.75">
      <c r="A149" s="25"/>
      <c r="B149" s="29" t="s">
        <v>23</v>
      </c>
      <c r="C149" s="25"/>
      <c r="D149" s="26"/>
      <c r="E149" s="26"/>
      <c r="F149" s="202" t="s">
        <v>118</v>
      </c>
      <c r="G149" s="203" t="s">
        <v>71</v>
      </c>
      <c r="H149" s="203" t="s">
        <v>70</v>
      </c>
      <c r="I149" s="204" t="s">
        <v>70</v>
      </c>
      <c r="J149" s="25"/>
      <c r="K149" s="25"/>
      <c r="L149" s="25"/>
      <c r="M149" s="25"/>
      <c r="N149" s="25"/>
      <c r="O149" s="25"/>
      <c r="P149" s="25"/>
      <c r="Q149" s="38">
        <f>Q150</f>
        <v>1234600</v>
      </c>
      <c r="R149" s="38">
        <f>R150</f>
        <v>147915.72</v>
      </c>
      <c r="S149" s="38">
        <f>S150</f>
        <v>211256.1</v>
      </c>
    </row>
    <row r="150" spans="1:19" s="32" customFormat="1" ht="12.75">
      <c r="A150" s="25"/>
      <c r="B150" s="29" t="s">
        <v>23</v>
      </c>
      <c r="C150" s="25"/>
      <c r="D150" s="26"/>
      <c r="E150" s="26"/>
      <c r="F150" s="202" t="s">
        <v>117</v>
      </c>
      <c r="G150" s="203" t="s">
        <v>71</v>
      </c>
      <c r="H150" s="203" t="s">
        <v>70</v>
      </c>
      <c r="I150" s="204" t="s">
        <v>70</v>
      </c>
      <c r="J150" s="25"/>
      <c r="K150" s="25"/>
      <c r="L150" s="25"/>
      <c r="M150" s="25"/>
      <c r="N150" s="25"/>
      <c r="O150" s="25"/>
      <c r="P150" s="25"/>
      <c r="Q150" s="38">
        <f>Q151+Q157+Q165+Q171+Q180</f>
        <v>1234600</v>
      </c>
      <c r="R150" s="48">
        <f>R151+R157+R165+R171+R180</f>
        <v>147915.72</v>
      </c>
      <c r="S150" s="38">
        <f>S151</f>
        <v>211256.1</v>
      </c>
    </row>
    <row r="151" spans="1:19" s="32" customFormat="1" ht="12.75">
      <c r="A151" s="25"/>
      <c r="B151" s="29" t="s">
        <v>116</v>
      </c>
      <c r="C151" s="25"/>
      <c r="D151" s="26"/>
      <c r="E151" s="26"/>
      <c r="F151" s="202" t="s">
        <v>115</v>
      </c>
      <c r="G151" s="203" t="s">
        <v>71</v>
      </c>
      <c r="H151" s="203" t="s">
        <v>70</v>
      </c>
      <c r="I151" s="204" t="s">
        <v>70</v>
      </c>
      <c r="J151" s="25"/>
      <c r="K151" s="25"/>
      <c r="L151" s="25"/>
      <c r="M151" s="25"/>
      <c r="N151" s="25"/>
      <c r="O151" s="25"/>
      <c r="P151" s="25"/>
      <c r="Q151" s="38">
        <f aca="true" t="shared" si="21" ref="Q151:R153">Q152</f>
        <v>313000</v>
      </c>
      <c r="R151" s="48">
        <f t="shared" si="21"/>
        <v>101743.9</v>
      </c>
      <c r="S151" s="38">
        <f>S152</f>
        <v>211256.1</v>
      </c>
    </row>
    <row r="152" spans="1:19" s="32" customFormat="1" ht="22.5">
      <c r="A152" s="28"/>
      <c r="B152" s="27" t="s">
        <v>62</v>
      </c>
      <c r="C152" s="28"/>
      <c r="D152" s="31" t="s">
        <v>86</v>
      </c>
      <c r="E152" s="31"/>
      <c r="F152" s="207" t="s">
        <v>114</v>
      </c>
      <c r="G152" s="210" t="s">
        <v>71</v>
      </c>
      <c r="H152" s="210" t="s">
        <v>70</v>
      </c>
      <c r="I152" s="211" t="s">
        <v>70</v>
      </c>
      <c r="J152" s="28"/>
      <c r="K152" s="28"/>
      <c r="L152" s="28"/>
      <c r="M152" s="28"/>
      <c r="N152" s="28"/>
      <c r="O152" s="28"/>
      <c r="P152" s="28"/>
      <c r="Q152" s="51">
        <f t="shared" si="21"/>
        <v>313000</v>
      </c>
      <c r="R152" s="47">
        <f t="shared" si="21"/>
        <v>101743.9</v>
      </c>
      <c r="S152" s="51">
        <f>S153</f>
        <v>211256.1</v>
      </c>
    </row>
    <row r="153" spans="1:19" s="32" customFormat="1" ht="17.25" customHeight="1">
      <c r="A153" s="28"/>
      <c r="B153" s="62" t="s">
        <v>282</v>
      </c>
      <c r="C153" s="60"/>
      <c r="D153" s="31"/>
      <c r="E153" s="31"/>
      <c r="F153" s="207" t="s">
        <v>308</v>
      </c>
      <c r="G153" s="210" t="s">
        <v>71</v>
      </c>
      <c r="H153" s="210" t="s">
        <v>70</v>
      </c>
      <c r="I153" s="211" t="s">
        <v>70</v>
      </c>
      <c r="J153" s="28"/>
      <c r="K153" s="28"/>
      <c r="L153" s="28"/>
      <c r="M153" s="28"/>
      <c r="N153" s="28"/>
      <c r="O153" s="28"/>
      <c r="P153" s="28"/>
      <c r="Q153" s="51">
        <f t="shared" si="21"/>
        <v>313000</v>
      </c>
      <c r="R153" s="47">
        <f t="shared" si="21"/>
        <v>101743.9</v>
      </c>
      <c r="S153" s="51">
        <f>S154</f>
        <v>211256.1</v>
      </c>
    </row>
    <row r="154" spans="1:19" s="32" customFormat="1" ht="12.75">
      <c r="A154" s="28"/>
      <c r="B154" s="63" t="s">
        <v>286</v>
      </c>
      <c r="C154" s="28"/>
      <c r="D154" s="31"/>
      <c r="E154" s="31"/>
      <c r="F154" s="207" t="s">
        <v>335</v>
      </c>
      <c r="G154" s="210" t="s">
        <v>241</v>
      </c>
      <c r="H154" s="210" t="s">
        <v>70</v>
      </c>
      <c r="I154" s="211" t="s">
        <v>70</v>
      </c>
      <c r="J154" s="28"/>
      <c r="K154" s="28"/>
      <c r="L154" s="28"/>
      <c r="M154" s="28"/>
      <c r="N154" s="28"/>
      <c r="O154" s="28"/>
      <c r="P154" s="28"/>
      <c r="Q154" s="51">
        <f>Q155+Q156</f>
        <v>313000</v>
      </c>
      <c r="R154" s="47">
        <f>R155+R156</f>
        <v>101743.9</v>
      </c>
      <c r="S154" s="51">
        <f>S155</f>
        <v>211256.1</v>
      </c>
    </row>
    <row r="155" spans="1:19" s="32" customFormat="1" ht="12.75">
      <c r="A155" s="28"/>
      <c r="B155" s="240" t="s">
        <v>55</v>
      </c>
      <c r="C155" s="240"/>
      <c r="D155" s="31"/>
      <c r="E155" s="31"/>
      <c r="F155" s="207" t="s">
        <v>265</v>
      </c>
      <c r="G155" s="210" t="s">
        <v>241</v>
      </c>
      <c r="H155" s="210" t="s">
        <v>70</v>
      </c>
      <c r="I155" s="211" t="s">
        <v>70</v>
      </c>
      <c r="J155" s="28"/>
      <c r="K155" s="28"/>
      <c r="L155" s="28"/>
      <c r="M155" s="28"/>
      <c r="N155" s="28"/>
      <c r="O155" s="28"/>
      <c r="P155" s="28"/>
      <c r="Q155" s="51">
        <v>313000</v>
      </c>
      <c r="R155" s="47">
        <v>101743.9</v>
      </c>
      <c r="S155" s="51">
        <f>Q155-R155</f>
        <v>211256.1</v>
      </c>
    </row>
    <row r="156" spans="1:19" s="32" customFormat="1" ht="12.75" customHeight="1">
      <c r="A156" s="28"/>
      <c r="B156" s="240" t="s">
        <v>418</v>
      </c>
      <c r="C156" s="240"/>
      <c r="D156" s="31"/>
      <c r="E156" s="31"/>
      <c r="F156" s="207" t="s">
        <v>266</v>
      </c>
      <c r="G156" s="210"/>
      <c r="H156" s="210"/>
      <c r="I156" s="211"/>
      <c r="J156" s="28"/>
      <c r="K156" s="28"/>
      <c r="L156" s="28"/>
      <c r="M156" s="28"/>
      <c r="N156" s="28"/>
      <c r="O156" s="28"/>
      <c r="P156" s="28"/>
      <c r="Q156" s="51">
        <v>0</v>
      </c>
      <c r="R156" s="47">
        <v>0</v>
      </c>
      <c r="S156" s="51">
        <f>Q156-R156</f>
        <v>0</v>
      </c>
    </row>
    <row r="157" spans="1:19" s="32" customFormat="1" ht="39" customHeight="1">
      <c r="A157" s="25"/>
      <c r="B157" s="69" t="s">
        <v>420</v>
      </c>
      <c r="C157" s="25"/>
      <c r="D157" s="26" t="s">
        <v>86</v>
      </c>
      <c r="E157" s="26"/>
      <c r="F157" s="202" t="s">
        <v>113</v>
      </c>
      <c r="G157" s="203" t="s">
        <v>71</v>
      </c>
      <c r="H157" s="203" t="s">
        <v>70</v>
      </c>
      <c r="I157" s="204" t="s">
        <v>70</v>
      </c>
      <c r="J157" s="25"/>
      <c r="K157" s="25"/>
      <c r="L157" s="25"/>
      <c r="M157" s="25"/>
      <c r="N157" s="25"/>
      <c r="O157" s="25"/>
      <c r="P157" s="25"/>
      <c r="Q157" s="38">
        <f>Q158</f>
        <v>6200</v>
      </c>
      <c r="R157" s="48">
        <f>R158</f>
        <v>6171.82</v>
      </c>
      <c r="S157" s="38">
        <f>S158</f>
        <v>28.18000000000029</v>
      </c>
    </row>
    <row r="158" spans="1:19" s="32" customFormat="1" ht="26.25" customHeight="1">
      <c r="A158" s="28"/>
      <c r="B158" s="27" t="s">
        <v>62</v>
      </c>
      <c r="C158" s="28"/>
      <c r="D158" s="31" t="s">
        <v>86</v>
      </c>
      <c r="E158" s="31"/>
      <c r="F158" s="207" t="s">
        <v>112</v>
      </c>
      <c r="G158" s="210" t="s">
        <v>71</v>
      </c>
      <c r="H158" s="210" t="s">
        <v>70</v>
      </c>
      <c r="I158" s="211" t="s">
        <v>70</v>
      </c>
      <c r="J158" s="28"/>
      <c r="K158" s="28"/>
      <c r="L158" s="28"/>
      <c r="M158" s="28"/>
      <c r="N158" s="28"/>
      <c r="O158" s="28"/>
      <c r="P158" s="28"/>
      <c r="Q158" s="51">
        <f>Q159+Q163</f>
        <v>6200</v>
      </c>
      <c r="R158" s="47">
        <f>R159+R163</f>
        <v>6171.82</v>
      </c>
      <c r="S158" s="51">
        <f>S159+S163</f>
        <v>28.18000000000029</v>
      </c>
    </row>
    <row r="159" spans="1:19" s="32" customFormat="1" ht="12.75">
      <c r="A159" s="28"/>
      <c r="B159" s="27" t="s">
        <v>282</v>
      </c>
      <c r="C159" s="28"/>
      <c r="D159" s="31"/>
      <c r="E159" s="31"/>
      <c r="F159" s="207" t="s">
        <v>309</v>
      </c>
      <c r="G159" s="210" t="s">
        <v>71</v>
      </c>
      <c r="H159" s="210" t="s">
        <v>70</v>
      </c>
      <c r="I159" s="211" t="s">
        <v>70</v>
      </c>
      <c r="J159" s="28"/>
      <c r="K159" s="28"/>
      <c r="L159" s="28"/>
      <c r="M159" s="28"/>
      <c r="N159" s="28"/>
      <c r="O159" s="28"/>
      <c r="P159" s="28"/>
      <c r="Q159" s="51">
        <f>Q160</f>
        <v>6200</v>
      </c>
      <c r="R159" s="47">
        <f>R160</f>
        <v>6171.82</v>
      </c>
      <c r="S159" s="51">
        <f>S160</f>
        <v>28.18000000000029</v>
      </c>
    </row>
    <row r="160" spans="1:19" s="32" customFormat="1" ht="15" customHeight="1">
      <c r="A160" s="28"/>
      <c r="B160" s="63" t="s">
        <v>286</v>
      </c>
      <c r="C160" s="28"/>
      <c r="D160" s="31"/>
      <c r="E160" s="31"/>
      <c r="F160" s="207" t="s">
        <v>337</v>
      </c>
      <c r="G160" s="210" t="s">
        <v>241</v>
      </c>
      <c r="H160" s="210" t="s">
        <v>70</v>
      </c>
      <c r="I160" s="211" t="s">
        <v>70</v>
      </c>
      <c r="J160" s="28"/>
      <c r="K160" s="28"/>
      <c r="L160" s="28"/>
      <c r="M160" s="28"/>
      <c r="N160" s="28"/>
      <c r="O160" s="28"/>
      <c r="P160" s="28"/>
      <c r="Q160" s="51">
        <f>Q161+Q162</f>
        <v>6200</v>
      </c>
      <c r="R160" s="47">
        <f>R161+R162</f>
        <v>6171.82</v>
      </c>
      <c r="S160" s="51">
        <f>S161</f>
        <v>28.18000000000029</v>
      </c>
    </row>
    <row r="161" spans="1:19" s="32" customFormat="1" ht="23.25" customHeight="1">
      <c r="A161" s="28"/>
      <c r="B161" s="240" t="s">
        <v>418</v>
      </c>
      <c r="C161" s="240"/>
      <c r="D161" s="31"/>
      <c r="E161" s="31"/>
      <c r="F161" s="207" t="s">
        <v>267</v>
      </c>
      <c r="G161" s="210"/>
      <c r="H161" s="210"/>
      <c r="I161" s="211"/>
      <c r="J161" s="28"/>
      <c r="K161" s="28"/>
      <c r="L161" s="28"/>
      <c r="M161" s="28"/>
      <c r="N161" s="28"/>
      <c r="O161" s="28"/>
      <c r="P161" s="28"/>
      <c r="Q161" s="51">
        <v>6200</v>
      </c>
      <c r="R161" s="47">
        <v>6171.82</v>
      </c>
      <c r="S161" s="51">
        <f>Q161-R161</f>
        <v>28.18000000000029</v>
      </c>
    </row>
    <row r="162" spans="1:19" s="32" customFormat="1" ht="12.75">
      <c r="A162" s="28"/>
      <c r="B162" s="240" t="s">
        <v>17</v>
      </c>
      <c r="C162" s="240"/>
      <c r="D162" s="31"/>
      <c r="E162" s="31"/>
      <c r="F162" s="207" t="s">
        <v>320</v>
      </c>
      <c r="G162" s="210"/>
      <c r="H162" s="210"/>
      <c r="I162" s="211"/>
      <c r="J162" s="28"/>
      <c r="K162" s="28"/>
      <c r="L162" s="28"/>
      <c r="M162" s="28"/>
      <c r="N162" s="28"/>
      <c r="O162" s="28"/>
      <c r="P162" s="28"/>
      <c r="Q162" s="51">
        <v>0</v>
      </c>
      <c r="R162" s="47">
        <v>0</v>
      </c>
      <c r="S162" s="51">
        <f>Q162-R162</f>
        <v>0</v>
      </c>
    </row>
    <row r="163" spans="1:19" s="32" customFormat="1" ht="12.75">
      <c r="A163" s="28"/>
      <c r="B163" s="27" t="s">
        <v>288</v>
      </c>
      <c r="C163" s="63"/>
      <c r="D163" s="31"/>
      <c r="E163" s="31"/>
      <c r="F163" s="207" t="s">
        <v>321</v>
      </c>
      <c r="G163" s="210"/>
      <c r="H163" s="210"/>
      <c r="I163" s="211"/>
      <c r="J163" s="28"/>
      <c r="K163" s="28"/>
      <c r="L163" s="28"/>
      <c r="M163" s="28"/>
      <c r="N163" s="28"/>
      <c r="O163" s="28"/>
      <c r="P163" s="28"/>
      <c r="Q163" s="51">
        <f>Q164</f>
        <v>0</v>
      </c>
      <c r="R163" s="47">
        <f>R164</f>
        <v>0</v>
      </c>
      <c r="S163" s="51">
        <f>S164</f>
        <v>0</v>
      </c>
    </row>
    <row r="164" spans="1:19" s="32" customFormat="1" ht="21.75" customHeight="1">
      <c r="A164" s="28"/>
      <c r="B164" s="240" t="s">
        <v>417</v>
      </c>
      <c r="C164" s="240"/>
      <c r="D164" s="31"/>
      <c r="E164" s="31"/>
      <c r="F164" s="207" t="s">
        <v>322</v>
      </c>
      <c r="G164" s="210"/>
      <c r="H164" s="210"/>
      <c r="I164" s="211"/>
      <c r="J164" s="28"/>
      <c r="K164" s="28"/>
      <c r="L164" s="28"/>
      <c r="M164" s="28"/>
      <c r="N164" s="28"/>
      <c r="O164" s="28"/>
      <c r="P164" s="28"/>
      <c r="Q164" s="51">
        <v>0</v>
      </c>
      <c r="R164" s="47">
        <v>0</v>
      </c>
      <c r="S164" s="51">
        <f>Q164-R164</f>
        <v>0</v>
      </c>
    </row>
    <row r="165" spans="1:19" s="32" customFormat="1" ht="12.75">
      <c r="A165" s="25"/>
      <c r="B165" s="29" t="s">
        <v>111</v>
      </c>
      <c r="C165" s="25"/>
      <c r="D165" s="26"/>
      <c r="E165" s="26"/>
      <c r="F165" s="202" t="s">
        <v>110</v>
      </c>
      <c r="G165" s="203"/>
      <c r="H165" s="203"/>
      <c r="I165" s="204"/>
      <c r="J165" s="25"/>
      <c r="K165" s="25"/>
      <c r="L165" s="25"/>
      <c r="M165" s="25"/>
      <c r="N165" s="25"/>
      <c r="O165" s="25"/>
      <c r="P165" s="25"/>
      <c r="Q165" s="38">
        <f>Q166</f>
        <v>155400</v>
      </c>
      <c r="R165" s="48">
        <f>R166</f>
        <v>0</v>
      </c>
      <c r="S165" s="38">
        <f>S166</f>
        <v>155400</v>
      </c>
    </row>
    <row r="166" spans="1:19" s="32" customFormat="1" ht="22.5">
      <c r="A166" s="28"/>
      <c r="B166" s="27" t="s">
        <v>62</v>
      </c>
      <c r="C166" s="28"/>
      <c r="D166" s="31"/>
      <c r="E166" s="31"/>
      <c r="F166" s="207" t="s">
        <v>109</v>
      </c>
      <c r="G166" s="210" t="s">
        <v>71</v>
      </c>
      <c r="H166" s="210" t="s">
        <v>70</v>
      </c>
      <c r="I166" s="211" t="s">
        <v>70</v>
      </c>
      <c r="J166" s="28"/>
      <c r="K166" s="28"/>
      <c r="L166" s="28"/>
      <c r="M166" s="28"/>
      <c r="N166" s="28"/>
      <c r="O166" s="28"/>
      <c r="P166" s="28"/>
      <c r="Q166" s="51">
        <f>Q167+Q169</f>
        <v>155400</v>
      </c>
      <c r="R166" s="47">
        <f>R167+R169</f>
        <v>0</v>
      </c>
      <c r="S166" s="51">
        <f>S167+S169</f>
        <v>155400</v>
      </c>
    </row>
    <row r="167" spans="1:19" s="32" customFormat="1" ht="12.75">
      <c r="A167" s="28"/>
      <c r="B167" s="63" t="s">
        <v>286</v>
      </c>
      <c r="C167" s="28"/>
      <c r="D167" s="31"/>
      <c r="E167" s="31"/>
      <c r="F167" s="207" t="s">
        <v>338</v>
      </c>
      <c r="G167" s="210" t="s">
        <v>241</v>
      </c>
      <c r="H167" s="210" t="s">
        <v>70</v>
      </c>
      <c r="I167" s="211" t="s">
        <v>70</v>
      </c>
      <c r="J167" s="28"/>
      <c r="K167" s="28"/>
      <c r="L167" s="28"/>
      <c r="M167" s="28"/>
      <c r="N167" s="28"/>
      <c r="O167" s="28"/>
      <c r="P167" s="28"/>
      <c r="Q167" s="51">
        <f>Q168</f>
        <v>85400</v>
      </c>
      <c r="R167" s="47">
        <f>R168</f>
        <v>0</v>
      </c>
      <c r="S167" s="51">
        <f>S168</f>
        <v>85400</v>
      </c>
    </row>
    <row r="168" spans="1:19" s="32" customFormat="1" ht="21.75" customHeight="1">
      <c r="A168" s="28"/>
      <c r="B168" s="240" t="s">
        <v>418</v>
      </c>
      <c r="C168" s="240"/>
      <c r="D168" s="31"/>
      <c r="E168" s="31"/>
      <c r="F168" s="207" t="s">
        <v>268</v>
      </c>
      <c r="G168" s="210" t="s">
        <v>241</v>
      </c>
      <c r="H168" s="210" t="s">
        <v>70</v>
      </c>
      <c r="I168" s="211" t="s">
        <v>70</v>
      </c>
      <c r="J168" s="28"/>
      <c r="K168" s="28"/>
      <c r="L168" s="28"/>
      <c r="M168" s="28"/>
      <c r="N168" s="28"/>
      <c r="O168" s="28"/>
      <c r="P168" s="28"/>
      <c r="Q168" s="51">
        <v>85400</v>
      </c>
      <c r="R168" s="47">
        <v>0</v>
      </c>
      <c r="S168" s="51">
        <f>Q168-R168</f>
        <v>85400</v>
      </c>
    </row>
    <row r="169" spans="1:19" s="32" customFormat="1" ht="12.75">
      <c r="A169" s="28"/>
      <c r="B169" s="27" t="s">
        <v>288</v>
      </c>
      <c r="C169" s="63"/>
      <c r="D169" s="31"/>
      <c r="E169" s="31"/>
      <c r="F169" s="207" t="s">
        <v>336</v>
      </c>
      <c r="G169" s="210" t="s">
        <v>242</v>
      </c>
      <c r="H169" s="210" t="s">
        <v>70</v>
      </c>
      <c r="I169" s="211" t="s">
        <v>70</v>
      </c>
      <c r="J169" s="28"/>
      <c r="K169" s="28"/>
      <c r="L169" s="28"/>
      <c r="M169" s="28"/>
      <c r="N169" s="28"/>
      <c r="O169" s="28"/>
      <c r="P169" s="28"/>
      <c r="Q169" s="51">
        <f>Q170</f>
        <v>70000</v>
      </c>
      <c r="R169" s="47">
        <f>R170</f>
        <v>0</v>
      </c>
      <c r="S169" s="51">
        <f>S170</f>
        <v>70000</v>
      </c>
    </row>
    <row r="170" spans="1:19" s="32" customFormat="1" ht="24.75" customHeight="1">
      <c r="A170" s="28"/>
      <c r="B170" s="240" t="s">
        <v>417</v>
      </c>
      <c r="C170" s="240"/>
      <c r="D170" s="31"/>
      <c r="E170" s="31"/>
      <c r="F170" s="207" t="s">
        <v>310</v>
      </c>
      <c r="G170" s="210" t="s">
        <v>242</v>
      </c>
      <c r="H170" s="210" t="s">
        <v>70</v>
      </c>
      <c r="I170" s="211" t="s">
        <v>70</v>
      </c>
      <c r="J170" s="28"/>
      <c r="K170" s="28"/>
      <c r="L170" s="28"/>
      <c r="M170" s="28"/>
      <c r="N170" s="28"/>
      <c r="O170" s="28"/>
      <c r="P170" s="28"/>
      <c r="Q170" s="51">
        <v>70000</v>
      </c>
      <c r="R170" s="47">
        <v>0</v>
      </c>
      <c r="S170" s="51">
        <f>Q170-R170</f>
        <v>70000</v>
      </c>
    </row>
    <row r="171" spans="1:19" s="32" customFormat="1" ht="22.5">
      <c r="A171" s="25"/>
      <c r="B171" s="29" t="s">
        <v>108</v>
      </c>
      <c r="C171" s="25"/>
      <c r="D171" s="26"/>
      <c r="E171" s="26"/>
      <c r="F171" s="202" t="s">
        <v>107</v>
      </c>
      <c r="G171" s="203"/>
      <c r="H171" s="203"/>
      <c r="I171" s="204"/>
      <c r="J171" s="25"/>
      <c r="K171" s="25"/>
      <c r="L171" s="25"/>
      <c r="M171" s="25"/>
      <c r="N171" s="25"/>
      <c r="O171" s="25"/>
      <c r="P171" s="25"/>
      <c r="Q171" s="38">
        <f>Q172</f>
        <v>210000</v>
      </c>
      <c r="R171" s="48">
        <f>R172</f>
        <v>0</v>
      </c>
      <c r="S171" s="38">
        <f>Q171-R171</f>
        <v>210000</v>
      </c>
    </row>
    <row r="172" spans="1:19" s="32" customFormat="1" ht="22.5">
      <c r="A172" s="28"/>
      <c r="B172" s="27" t="s">
        <v>62</v>
      </c>
      <c r="C172" s="28"/>
      <c r="D172" s="31"/>
      <c r="E172" s="31"/>
      <c r="F172" s="207" t="s">
        <v>106</v>
      </c>
      <c r="G172" s="210" t="s">
        <v>71</v>
      </c>
      <c r="H172" s="210" t="s">
        <v>70</v>
      </c>
      <c r="I172" s="211" t="s">
        <v>70</v>
      </c>
      <c r="J172" s="28"/>
      <c r="K172" s="28"/>
      <c r="L172" s="28"/>
      <c r="M172" s="28"/>
      <c r="N172" s="28"/>
      <c r="O172" s="28"/>
      <c r="P172" s="28"/>
      <c r="Q172" s="51">
        <f>Q173+Q177</f>
        <v>210000</v>
      </c>
      <c r="R172" s="47">
        <f>R173+R177</f>
        <v>0</v>
      </c>
      <c r="S172" s="51">
        <f>S173+S177</f>
        <v>120000</v>
      </c>
    </row>
    <row r="173" spans="1:19" s="32" customFormat="1" ht="15.75" customHeight="1">
      <c r="A173" s="28"/>
      <c r="B173" s="27" t="s">
        <v>282</v>
      </c>
      <c r="C173" s="28"/>
      <c r="D173" s="31"/>
      <c r="E173" s="31"/>
      <c r="F173" s="207" t="s">
        <v>311</v>
      </c>
      <c r="G173" s="210" t="s">
        <v>71</v>
      </c>
      <c r="H173" s="210" t="s">
        <v>70</v>
      </c>
      <c r="I173" s="211" t="s">
        <v>70</v>
      </c>
      <c r="J173" s="28"/>
      <c r="K173" s="28"/>
      <c r="L173" s="28"/>
      <c r="M173" s="28"/>
      <c r="N173" s="28"/>
      <c r="O173" s="28"/>
      <c r="P173" s="28"/>
      <c r="Q173" s="51">
        <f>Q174</f>
        <v>50000</v>
      </c>
      <c r="R173" s="47">
        <f>R174</f>
        <v>0</v>
      </c>
      <c r="S173" s="51">
        <f>S174</f>
        <v>50000</v>
      </c>
    </row>
    <row r="174" spans="1:19" s="32" customFormat="1" ht="12.75">
      <c r="A174" s="28"/>
      <c r="B174" s="63" t="s">
        <v>286</v>
      </c>
      <c r="C174" s="28"/>
      <c r="D174" s="31"/>
      <c r="E174" s="31"/>
      <c r="F174" s="207" t="s">
        <v>389</v>
      </c>
      <c r="G174" s="210"/>
      <c r="H174" s="210"/>
      <c r="I174" s="211"/>
      <c r="J174" s="28"/>
      <c r="K174" s="28"/>
      <c r="L174" s="28"/>
      <c r="M174" s="28"/>
      <c r="N174" s="28"/>
      <c r="O174" s="28"/>
      <c r="P174" s="28"/>
      <c r="Q174" s="51">
        <f>Q175+Q176</f>
        <v>50000</v>
      </c>
      <c r="R174" s="47">
        <f>R175+R176</f>
        <v>0</v>
      </c>
      <c r="S174" s="51">
        <f>S175</f>
        <v>50000</v>
      </c>
    </row>
    <row r="175" spans="1:19" s="32" customFormat="1" ht="24" customHeight="1">
      <c r="A175" s="28"/>
      <c r="B175" s="238" t="s">
        <v>418</v>
      </c>
      <c r="C175" s="239"/>
      <c r="D175" s="31"/>
      <c r="E175" s="31"/>
      <c r="F175" s="207" t="s">
        <v>269</v>
      </c>
      <c r="G175" s="210"/>
      <c r="H175" s="210"/>
      <c r="I175" s="211"/>
      <c r="J175" s="28"/>
      <c r="K175" s="28"/>
      <c r="L175" s="28"/>
      <c r="M175" s="28"/>
      <c r="N175" s="28"/>
      <c r="O175" s="28"/>
      <c r="P175" s="28"/>
      <c r="Q175" s="51">
        <v>50000</v>
      </c>
      <c r="R175" s="47">
        <v>0</v>
      </c>
      <c r="S175" s="51">
        <f>Q175-R175</f>
        <v>50000</v>
      </c>
    </row>
    <row r="176" spans="1:19" s="32" customFormat="1" ht="12.75">
      <c r="A176" s="28"/>
      <c r="B176" s="238" t="s">
        <v>17</v>
      </c>
      <c r="C176" s="239"/>
      <c r="D176" s="31"/>
      <c r="E176" s="31"/>
      <c r="F176" s="207" t="s">
        <v>270</v>
      </c>
      <c r="G176" s="210"/>
      <c r="H176" s="210"/>
      <c r="I176" s="211"/>
      <c r="J176" s="28"/>
      <c r="K176" s="28"/>
      <c r="L176" s="28"/>
      <c r="M176" s="28"/>
      <c r="N176" s="28"/>
      <c r="O176" s="28"/>
      <c r="P176" s="28"/>
      <c r="Q176" s="51">
        <v>0</v>
      </c>
      <c r="R176" s="47">
        <v>0</v>
      </c>
      <c r="S176" s="51">
        <f>Q176-R176</f>
        <v>0</v>
      </c>
    </row>
    <row r="177" spans="1:19" s="32" customFormat="1" ht="12.75">
      <c r="A177" s="28"/>
      <c r="B177" s="27" t="s">
        <v>288</v>
      </c>
      <c r="C177" s="63"/>
      <c r="D177" s="31"/>
      <c r="E177" s="31"/>
      <c r="F177" s="207" t="s">
        <v>388</v>
      </c>
      <c r="G177" s="210" t="s">
        <v>244</v>
      </c>
      <c r="H177" s="210" t="s">
        <v>70</v>
      </c>
      <c r="I177" s="211" t="s">
        <v>70</v>
      </c>
      <c r="J177" s="28"/>
      <c r="K177" s="28"/>
      <c r="L177" s="28"/>
      <c r="M177" s="28"/>
      <c r="N177" s="28"/>
      <c r="O177" s="28"/>
      <c r="P177" s="28"/>
      <c r="Q177" s="51">
        <f>SUM(Q178:Q179)</f>
        <v>160000</v>
      </c>
      <c r="R177" s="51">
        <f>SUM(R178:R179)</f>
        <v>0</v>
      </c>
      <c r="S177" s="51">
        <f>SUM(S178:S179)</f>
        <v>70000</v>
      </c>
    </row>
    <row r="178" spans="1:19" s="32" customFormat="1" ht="26.25" customHeight="1">
      <c r="A178" s="28"/>
      <c r="B178" s="212" t="s">
        <v>419</v>
      </c>
      <c r="C178" s="213"/>
      <c r="D178" s="31"/>
      <c r="E178" s="31"/>
      <c r="F178" s="207" t="s">
        <v>390</v>
      </c>
      <c r="G178" s="210" t="s">
        <v>244</v>
      </c>
      <c r="H178" s="210" t="s">
        <v>70</v>
      </c>
      <c r="I178" s="211" t="s">
        <v>70</v>
      </c>
      <c r="J178" s="28"/>
      <c r="K178" s="28"/>
      <c r="L178" s="28"/>
      <c r="M178" s="28"/>
      <c r="N178" s="28"/>
      <c r="O178" s="28"/>
      <c r="P178" s="28"/>
      <c r="Q178" s="51">
        <v>90000</v>
      </c>
      <c r="R178" s="47">
        <v>0</v>
      </c>
      <c r="S178" s="51"/>
    </row>
    <row r="179" spans="1:19" s="32" customFormat="1" ht="21.75" customHeight="1">
      <c r="A179" s="28"/>
      <c r="B179" s="240" t="s">
        <v>417</v>
      </c>
      <c r="C179" s="240"/>
      <c r="D179" s="31"/>
      <c r="E179" s="31"/>
      <c r="F179" s="207" t="s">
        <v>271</v>
      </c>
      <c r="G179" s="210" t="s">
        <v>244</v>
      </c>
      <c r="H179" s="210" t="s">
        <v>70</v>
      </c>
      <c r="I179" s="211" t="s">
        <v>70</v>
      </c>
      <c r="J179" s="28"/>
      <c r="K179" s="28"/>
      <c r="L179" s="28"/>
      <c r="M179" s="28"/>
      <c r="N179" s="28"/>
      <c r="O179" s="28"/>
      <c r="P179" s="28"/>
      <c r="Q179" s="51">
        <v>70000</v>
      </c>
      <c r="R179" s="47">
        <v>0</v>
      </c>
      <c r="S179" s="51">
        <f>Q179-R179</f>
        <v>70000</v>
      </c>
    </row>
    <row r="180" spans="1:19" s="32" customFormat="1" ht="33.75">
      <c r="A180" s="25"/>
      <c r="B180" s="29" t="s">
        <v>217</v>
      </c>
      <c r="C180" s="25"/>
      <c r="D180" s="26"/>
      <c r="E180" s="26"/>
      <c r="F180" s="202" t="s">
        <v>105</v>
      </c>
      <c r="G180" s="203" t="s">
        <v>71</v>
      </c>
      <c r="H180" s="203" t="s">
        <v>70</v>
      </c>
      <c r="I180" s="204" t="s">
        <v>70</v>
      </c>
      <c r="J180" s="25"/>
      <c r="K180" s="25"/>
      <c r="L180" s="25"/>
      <c r="M180" s="25"/>
      <c r="N180" s="25"/>
      <c r="O180" s="25"/>
      <c r="P180" s="25"/>
      <c r="Q180" s="38">
        <f>Q181</f>
        <v>550000</v>
      </c>
      <c r="R180" s="48">
        <f>R181</f>
        <v>40000</v>
      </c>
      <c r="S180" s="38">
        <f>S181</f>
        <v>510000</v>
      </c>
    </row>
    <row r="181" spans="1:19" s="32" customFormat="1" ht="22.5">
      <c r="A181" s="28"/>
      <c r="B181" s="27" t="s">
        <v>62</v>
      </c>
      <c r="C181" s="28"/>
      <c r="D181" s="31"/>
      <c r="E181" s="31"/>
      <c r="F181" s="207" t="s">
        <v>104</v>
      </c>
      <c r="G181" s="210" t="s">
        <v>71</v>
      </c>
      <c r="H181" s="210" t="s">
        <v>70</v>
      </c>
      <c r="I181" s="211" t="s">
        <v>70</v>
      </c>
      <c r="J181" s="28"/>
      <c r="K181" s="28"/>
      <c r="L181" s="28"/>
      <c r="M181" s="28"/>
      <c r="N181" s="28"/>
      <c r="O181" s="28"/>
      <c r="P181" s="28"/>
      <c r="Q181" s="51">
        <f>Q182+Q186</f>
        <v>550000</v>
      </c>
      <c r="R181" s="47">
        <f>R182+R186</f>
        <v>40000</v>
      </c>
      <c r="S181" s="51">
        <f>S182+S186</f>
        <v>510000</v>
      </c>
    </row>
    <row r="182" spans="1:19" s="32" customFormat="1" ht="15.75" customHeight="1">
      <c r="A182" s="28"/>
      <c r="B182" s="27" t="s">
        <v>282</v>
      </c>
      <c r="C182" s="28"/>
      <c r="D182" s="31"/>
      <c r="E182" s="31"/>
      <c r="F182" s="207" t="s">
        <v>312</v>
      </c>
      <c r="G182" s="210" t="s">
        <v>71</v>
      </c>
      <c r="H182" s="210" t="s">
        <v>70</v>
      </c>
      <c r="I182" s="211" t="s">
        <v>70</v>
      </c>
      <c r="J182" s="28"/>
      <c r="K182" s="28"/>
      <c r="L182" s="28"/>
      <c r="M182" s="28"/>
      <c r="N182" s="28"/>
      <c r="O182" s="28"/>
      <c r="P182" s="28"/>
      <c r="Q182" s="51">
        <f>Q183</f>
        <v>540000</v>
      </c>
      <c r="R182" s="47">
        <f>R183</f>
        <v>40000</v>
      </c>
      <c r="S182" s="51">
        <f>S183</f>
        <v>500000</v>
      </c>
    </row>
    <row r="183" spans="1:19" s="32" customFormat="1" ht="14.25" customHeight="1">
      <c r="A183" s="28"/>
      <c r="B183" s="63" t="s">
        <v>286</v>
      </c>
      <c r="C183" s="28"/>
      <c r="D183" s="31"/>
      <c r="E183" s="31"/>
      <c r="F183" s="207" t="s">
        <v>342</v>
      </c>
      <c r="G183" s="210" t="s">
        <v>241</v>
      </c>
      <c r="H183" s="210" t="s">
        <v>70</v>
      </c>
      <c r="I183" s="211" t="s">
        <v>70</v>
      </c>
      <c r="J183" s="28"/>
      <c r="K183" s="28"/>
      <c r="L183" s="28"/>
      <c r="M183" s="28"/>
      <c r="N183" s="28"/>
      <c r="O183" s="28"/>
      <c r="P183" s="28"/>
      <c r="Q183" s="51">
        <f>Q184+Q185</f>
        <v>540000</v>
      </c>
      <c r="R183" s="47">
        <f>R184+R185</f>
        <v>40000</v>
      </c>
      <c r="S183" s="51">
        <f>S184+S185</f>
        <v>500000</v>
      </c>
    </row>
    <row r="184" spans="1:19" s="32" customFormat="1" ht="22.5" customHeight="1">
      <c r="A184" s="28"/>
      <c r="B184" s="240" t="s">
        <v>418</v>
      </c>
      <c r="C184" s="240"/>
      <c r="D184" s="31"/>
      <c r="E184" s="31"/>
      <c r="F184" s="207" t="s">
        <v>272</v>
      </c>
      <c r="G184" s="210" t="s">
        <v>241</v>
      </c>
      <c r="H184" s="210" t="s">
        <v>70</v>
      </c>
      <c r="I184" s="211" t="s">
        <v>70</v>
      </c>
      <c r="J184" s="28"/>
      <c r="K184" s="28"/>
      <c r="L184" s="28"/>
      <c r="M184" s="28"/>
      <c r="N184" s="28"/>
      <c r="O184" s="28"/>
      <c r="P184" s="28"/>
      <c r="Q184" s="47">
        <v>540000</v>
      </c>
      <c r="R184" s="47">
        <v>40000</v>
      </c>
      <c r="S184" s="51">
        <f>Q184-R184</f>
        <v>500000</v>
      </c>
    </row>
    <row r="185" spans="1:19" s="32" customFormat="1" ht="13.5" customHeight="1">
      <c r="A185" s="28"/>
      <c r="B185" s="240" t="s">
        <v>17</v>
      </c>
      <c r="C185" s="240"/>
      <c r="D185" s="31"/>
      <c r="E185" s="31"/>
      <c r="F185" s="207" t="s">
        <v>273</v>
      </c>
      <c r="G185" s="210" t="s">
        <v>242</v>
      </c>
      <c r="H185" s="210" t="s">
        <v>70</v>
      </c>
      <c r="I185" s="211" t="s">
        <v>70</v>
      </c>
      <c r="J185" s="28"/>
      <c r="K185" s="28"/>
      <c r="L185" s="28"/>
      <c r="M185" s="28"/>
      <c r="N185" s="28"/>
      <c r="O185" s="28"/>
      <c r="P185" s="28"/>
      <c r="Q185" s="47">
        <v>0</v>
      </c>
      <c r="R185" s="47">
        <v>0</v>
      </c>
      <c r="S185" s="51">
        <f>Q185-R185</f>
        <v>0</v>
      </c>
    </row>
    <row r="186" spans="1:19" ht="12.75">
      <c r="A186" s="28"/>
      <c r="B186" s="27" t="s">
        <v>288</v>
      </c>
      <c r="C186" s="63"/>
      <c r="D186" s="31"/>
      <c r="E186" s="31"/>
      <c r="F186" s="207" t="s">
        <v>341</v>
      </c>
      <c r="G186" s="210" t="s">
        <v>244</v>
      </c>
      <c r="H186" s="210" t="s">
        <v>70</v>
      </c>
      <c r="I186" s="211" t="s">
        <v>70</v>
      </c>
      <c r="J186" s="28"/>
      <c r="K186" s="28"/>
      <c r="L186" s="28"/>
      <c r="M186" s="28"/>
      <c r="N186" s="28"/>
      <c r="O186" s="28"/>
      <c r="P186" s="28"/>
      <c r="Q186" s="47">
        <f>Q187</f>
        <v>10000</v>
      </c>
      <c r="R186" s="47">
        <f>R187</f>
        <v>0</v>
      </c>
      <c r="S186" s="47">
        <f>S187</f>
        <v>10000</v>
      </c>
    </row>
    <row r="187" spans="1:19" ht="24" customHeight="1">
      <c r="A187" s="28"/>
      <c r="B187" s="240" t="s">
        <v>417</v>
      </c>
      <c r="C187" s="240"/>
      <c r="D187" s="31"/>
      <c r="E187" s="31"/>
      <c r="F187" s="207" t="s">
        <v>274</v>
      </c>
      <c r="G187" s="210" t="s">
        <v>244</v>
      </c>
      <c r="H187" s="210" t="s">
        <v>70</v>
      </c>
      <c r="I187" s="211" t="s">
        <v>70</v>
      </c>
      <c r="J187" s="28"/>
      <c r="K187" s="28"/>
      <c r="L187" s="28"/>
      <c r="M187" s="28"/>
      <c r="N187" s="28"/>
      <c r="O187" s="28"/>
      <c r="P187" s="28"/>
      <c r="Q187" s="47">
        <v>10000</v>
      </c>
      <c r="R187" s="47">
        <v>0</v>
      </c>
      <c r="S187" s="51">
        <f>Q187-R187</f>
        <v>10000</v>
      </c>
    </row>
    <row r="188" spans="1:19" ht="18" customHeight="1">
      <c r="A188" s="30"/>
      <c r="B188" s="29" t="s">
        <v>85</v>
      </c>
      <c r="C188" s="25"/>
      <c r="D188" s="26"/>
      <c r="E188" s="26"/>
      <c r="F188" s="202" t="s">
        <v>357</v>
      </c>
      <c r="G188" s="203"/>
      <c r="H188" s="203"/>
      <c r="I188" s="204"/>
      <c r="J188" s="25"/>
      <c r="K188" s="25"/>
      <c r="L188" s="25"/>
      <c r="M188" s="25"/>
      <c r="N188" s="25"/>
      <c r="O188" s="25"/>
      <c r="P188" s="25"/>
      <c r="Q188" s="52">
        <f aca="true" t="shared" si="22" ref="Q188:S194">Q189</f>
        <v>499600</v>
      </c>
      <c r="R188" s="48">
        <f t="shared" si="22"/>
        <v>86200</v>
      </c>
      <c r="S188" s="48">
        <f t="shared" si="22"/>
        <v>413400</v>
      </c>
    </row>
    <row r="189" spans="1:19" ht="24.75" customHeight="1">
      <c r="A189" s="30"/>
      <c r="B189" s="33" t="s">
        <v>84</v>
      </c>
      <c r="C189" s="25"/>
      <c r="D189" s="26"/>
      <c r="E189" s="26"/>
      <c r="F189" s="202" t="s">
        <v>358</v>
      </c>
      <c r="G189" s="203"/>
      <c r="H189" s="203"/>
      <c r="I189" s="204"/>
      <c r="J189" s="25"/>
      <c r="K189" s="25"/>
      <c r="L189" s="25"/>
      <c r="M189" s="25"/>
      <c r="N189" s="25"/>
      <c r="O189" s="25"/>
      <c r="P189" s="25"/>
      <c r="Q189" s="52">
        <f t="shared" si="22"/>
        <v>499600</v>
      </c>
      <c r="R189" s="48">
        <f t="shared" si="22"/>
        <v>86200</v>
      </c>
      <c r="S189" s="48">
        <f t="shared" si="22"/>
        <v>413400</v>
      </c>
    </row>
    <row r="190" spans="1:19" ht="30.75" customHeight="1">
      <c r="A190" s="30"/>
      <c r="B190" s="33" t="s">
        <v>83</v>
      </c>
      <c r="C190" s="25"/>
      <c r="D190" s="26"/>
      <c r="E190" s="26"/>
      <c r="F190" s="202" t="s">
        <v>359</v>
      </c>
      <c r="G190" s="203"/>
      <c r="H190" s="203"/>
      <c r="I190" s="204"/>
      <c r="J190" s="25"/>
      <c r="K190" s="25"/>
      <c r="L190" s="25"/>
      <c r="M190" s="25"/>
      <c r="N190" s="25"/>
      <c r="O190" s="25"/>
      <c r="P190" s="25"/>
      <c r="Q190" s="52">
        <f t="shared" si="22"/>
        <v>499600</v>
      </c>
      <c r="R190" s="48">
        <f t="shared" si="22"/>
        <v>86200</v>
      </c>
      <c r="S190" s="48">
        <f t="shared" si="22"/>
        <v>413400</v>
      </c>
    </row>
    <row r="191" spans="1:19" ht="22.5" customHeight="1">
      <c r="A191" s="30"/>
      <c r="B191" s="33" t="s">
        <v>82</v>
      </c>
      <c r="C191" s="25"/>
      <c r="D191" s="26"/>
      <c r="E191" s="26"/>
      <c r="F191" s="202" t="s">
        <v>360</v>
      </c>
      <c r="G191" s="203"/>
      <c r="H191" s="203"/>
      <c r="I191" s="204"/>
      <c r="J191" s="25"/>
      <c r="K191" s="25"/>
      <c r="L191" s="25"/>
      <c r="M191" s="25"/>
      <c r="N191" s="25"/>
      <c r="O191" s="25"/>
      <c r="P191" s="25"/>
      <c r="Q191" s="52">
        <f t="shared" si="22"/>
        <v>499600</v>
      </c>
      <c r="R191" s="48">
        <f t="shared" si="22"/>
        <v>86200</v>
      </c>
      <c r="S191" s="48">
        <f t="shared" si="22"/>
        <v>413400</v>
      </c>
    </row>
    <row r="192" spans="1:19" ht="18" customHeight="1">
      <c r="A192" s="30"/>
      <c r="B192" s="27" t="s">
        <v>387</v>
      </c>
      <c r="C192" s="25"/>
      <c r="D192" s="26"/>
      <c r="E192" s="26"/>
      <c r="F192" s="207" t="s">
        <v>361</v>
      </c>
      <c r="G192" s="210"/>
      <c r="H192" s="210"/>
      <c r="I192" s="211"/>
      <c r="J192" s="25"/>
      <c r="K192" s="25"/>
      <c r="L192" s="25"/>
      <c r="M192" s="25"/>
      <c r="N192" s="25"/>
      <c r="O192" s="25"/>
      <c r="P192" s="25"/>
      <c r="Q192" s="53">
        <f t="shared" si="22"/>
        <v>499600</v>
      </c>
      <c r="R192" s="53">
        <f t="shared" si="22"/>
        <v>86200</v>
      </c>
      <c r="S192" s="53">
        <f t="shared" si="22"/>
        <v>413400</v>
      </c>
    </row>
    <row r="193" spans="1:19" ht="18" customHeight="1">
      <c r="A193" s="30"/>
      <c r="B193" s="27" t="s">
        <v>282</v>
      </c>
      <c r="C193" s="25"/>
      <c r="D193" s="26"/>
      <c r="E193" s="26"/>
      <c r="F193" s="207" t="s">
        <v>362</v>
      </c>
      <c r="G193" s="210"/>
      <c r="H193" s="210"/>
      <c r="I193" s="211"/>
      <c r="J193" s="25"/>
      <c r="K193" s="25"/>
      <c r="L193" s="25"/>
      <c r="M193" s="25"/>
      <c r="N193" s="25"/>
      <c r="O193" s="25"/>
      <c r="P193" s="25"/>
      <c r="Q193" s="57">
        <f t="shared" si="22"/>
        <v>499600</v>
      </c>
      <c r="R193" s="65">
        <f t="shared" si="22"/>
        <v>86200</v>
      </c>
      <c r="S193" s="57">
        <f t="shared" si="22"/>
        <v>413400</v>
      </c>
    </row>
    <row r="194" spans="1:19" ht="25.5" customHeight="1">
      <c r="A194" s="30"/>
      <c r="B194" s="27" t="s">
        <v>303</v>
      </c>
      <c r="C194" s="25"/>
      <c r="D194" s="26"/>
      <c r="E194" s="26"/>
      <c r="F194" s="207" t="s">
        <v>363</v>
      </c>
      <c r="G194" s="210"/>
      <c r="H194" s="210"/>
      <c r="I194" s="211"/>
      <c r="J194" s="25"/>
      <c r="K194" s="25"/>
      <c r="L194" s="25"/>
      <c r="M194" s="25"/>
      <c r="N194" s="25"/>
      <c r="O194" s="25"/>
      <c r="P194" s="25"/>
      <c r="Q194" s="57">
        <f t="shared" si="22"/>
        <v>499600</v>
      </c>
      <c r="R194" s="57">
        <f t="shared" si="22"/>
        <v>86200</v>
      </c>
      <c r="S194" s="57">
        <f t="shared" si="22"/>
        <v>413400</v>
      </c>
    </row>
    <row r="195" spans="1:19" ht="36.75" customHeight="1">
      <c r="A195" s="30"/>
      <c r="B195" s="238" t="s">
        <v>411</v>
      </c>
      <c r="C195" s="239"/>
      <c r="D195" s="26"/>
      <c r="E195" s="26"/>
      <c r="F195" s="207" t="s">
        <v>364</v>
      </c>
      <c r="G195" s="210"/>
      <c r="H195" s="210"/>
      <c r="I195" s="211"/>
      <c r="J195" s="25"/>
      <c r="K195" s="25"/>
      <c r="L195" s="25"/>
      <c r="M195" s="25"/>
      <c r="N195" s="25"/>
      <c r="O195" s="25"/>
      <c r="P195" s="25"/>
      <c r="Q195" s="57">
        <v>499600</v>
      </c>
      <c r="R195" s="47">
        <v>86200</v>
      </c>
      <c r="S195" s="51">
        <f>Q195-R195</f>
        <v>413400</v>
      </c>
    </row>
    <row r="196" spans="1:19" ht="18" customHeight="1">
      <c r="A196" s="25"/>
      <c r="B196" s="29" t="s">
        <v>81</v>
      </c>
      <c r="C196" s="25"/>
      <c r="D196" s="26" t="s">
        <v>78</v>
      </c>
      <c r="E196" s="26"/>
      <c r="F196" s="202" t="s">
        <v>365</v>
      </c>
      <c r="G196" s="203"/>
      <c r="H196" s="203"/>
      <c r="I196" s="204"/>
      <c r="J196" s="25"/>
      <c r="K196" s="25"/>
      <c r="L196" s="25"/>
      <c r="M196" s="25"/>
      <c r="N196" s="25"/>
      <c r="O196" s="25"/>
      <c r="P196" s="25"/>
      <c r="Q196" s="50">
        <f>Q197</f>
        <v>6339400</v>
      </c>
      <c r="R196" s="48">
        <f>R197</f>
        <v>1250700</v>
      </c>
      <c r="S196" s="38">
        <f>Q196-R196</f>
        <v>5088700</v>
      </c>
    </row>
    <row r="197" spans="1:19" ht="18" customHeight="1">
      <c r="A197" s="25"/>
      <c r="B197" s="29" t="s">
        <v>80</v>
      </c>
      <c r="C197" s="25"/>
      <c r="D197" s="26" t="s">
        <v>78</v>
      </c>
      <c r="E197" s="26"/>
      <c r="F197" s="202" t="s">
        <v>366</v>
      </c>
      <c r="G197" s="203"/>
      <c r="H197" s="203"/>
      <c r="I197" s="204"/>
      <c r="J197" s="25"/>
      <c r="K197" s="25"/>
      <c r="L197" s="25"/>
      <c r="M197" s="25"/>
      <c r="N197" s="25"/>
      <c r="O197" s="25"/>
      <c r="P197" s="25"/>
      <c r="Q197" s="38">
        <f>Q198+Q204</f>
        <v>6339400</v>
      </c>
      <c r="R197" s="38">
        <f>R198+R204</f>
        <v>1250700</v>
      </c>
      <c r="S197" s="38">
        <f>S198+S204</f>
        <v>5088700</v>
      </c>
    </row>
    <row r="198" spans="1:19" ht="41.25" customHeight="1">
      <c r="A198" s="25"/>
      <c r="B198" s="29" t="s">
        <v>416</v>
      </c>
      <c r="C198" s="25"/>
      <c r="D198" s="26" t="s">
        <v>78</v>
      </c>
      <c r="E198" s="26"/>
      <c r="F198" s="202" t="s">
        <v>367</v>
      </c>
      <c r="G198" s="203"/>
      <c r="H198" s="203"/>
      <c r="I198" s="204"/>
      <c r="J198" s="25"/>
      <c r="K198" s="25"/>
      <c r="L198" s="25"/>
      <c r="M198" s="25"/>
      <c r="N198" s="25"/>
      <c r="O198" s="25"/>
      <c r="P198" s="25"/>
      <c r="Q198" s="38">
        <f aca="true" t="shared" si="23" ref="Q198:S201">Q199</f>
        <v>4480400</v>
      </c>
      <c r="R198" s="48">
        <f t="shared" si="23"/>
        <v>892300</v>
      </c>
      <c r="S198" s="38">
        <f t="shared" si="23"/>
        <v>3588100</v>
      </c>
    </row>
    <row r="199" spans="1:19" ht="17.25" customHeight="1">
      <c r="A199" s="25"/>
      <c r="B199" s="29" t="s">
        <v>415</v>
      </c>
      <c r="C199" s="25"/>
      <c r="D199" s="26" t="s">
        <v>78</v>
      </c>
      <c r="E199" s="26"/>
      <c r="F199" s="202" t="s">
        <v>368</v>
      </c>
      <c r="G199" s="203"/>
      <c r="H199" s="203"/>
      <c r="I199" s="204"/>
      <c r="J199" s="25"/>
      <c r="K199" s="25"/>
      <c r="L199" s="25"/>
      <c r="M199" s="25"/>
      <c r="N199" s="25"/>
      <c r="O199" s="25"/>
      <c r="P199" s="25"/>
      <c r="Q199" s="38">
        <f t="shared" si="23"/>
        <v>4480400</v>
      </c>
      <c r="R199" s="48">
        <f t="shared" si="23"/>
        <v>892300</v>
      </c>
      <c r="S199" s="38">
        <f t="shared" si="23"/>
        <v>3588100</v>
      </c>
    </row>
    <row r="200" spans="1:19" ht="16.5" customHeight="1">
      <c r="A200" s="28"/>
      <c r="B200" s="27" t="s">
        <v>387</v>
      </c>
      <c r="C200" s="28"/>
      <c r="D200" s="31" t="s">
        <v>78</v>
      </c>
      <c r="E200" s="31"/>
      <c r="F200" s="207" t="s">
        <v>369</v>
      </c>
      <c r="G200" s="210"/>
      <c r="H200" s="210"/>
      <c r="I200" s="211"/>
      <c r="J200" s="28"/>
      <c r="K200" s="28"/>
      <c r="L200" s="28"/>
      <c r="M200" s="28"/>
      <c r="N200" s="28"/>
      <c r="O200" s="28"/>
      <c r="P200" s="28"/>
      <c r="Q200" s="51">
        <f t="shared" si="23"/>
        <v>4480400</v>
      </c>
      <c r="R200" s="51">
        <f t="shared" si="23"/>
        <v>892300</v>
      </c>
      <c r="S200" s="51">
        <f t="shared" si="23"/>
        <v>3588100</v>
      </c>
    </row>
    <row r="201" spans="1:19" ht="14.25" customHeight="1">
      <c r="A201" s="28"/>
      <c r="B201" s="27" t="s">
        <v>282</v>
      </c>
      <c r="C201" s="28"/>
      <c r="D201" s="31"/>
      <c r="E201" s="31"/>
      <c r="F201" s="207" t="s">
        <v>370</v>
      </c>
      <c r="G201" s="210"/>
      <c r="H201" s="210"/>
      <c r="I201" s="211"/>
      <c r="J201" s="28"/>
      <c r="K201" s="28"/>
      <c r="L201" s="28"/>
      <c r="M201" s="28"/>
      <c r="N201" s="28"/>
      <c r="O201" s="28"/>
      <c r="P201" s="28"/>
      <c r="Q201" s="51">
        <f t="shared" si="23"/>
        <v>4480400</v>
      </c>
      <c r="R201" s="51">
        <f t="shared" si="23"/>
        <v>892300</v>
      </c>
      <c r="S201" s="51">
        <f t="shared" si="23"/>
        <v>3588100</v>
      </c>
    </row>
    <row r="202" spans="1:19" ht="21" customHeight="1">
      <c r="A202" s="28"/>
      <c r="B202" s="27" t="s">
        <v>303</v>
      </c>
      <c r="C202" s="25"/>
      <c r="D202" s="31"/>
      <c r="E202" s="31"/>
      <c r="F202" s="207" t="s">
        <v>371</v>
      </c>
      <c r="G202" s="210"/>
      <c r="H202" s="210"/>
      <c r="I202" s="211"/>
      <c r="J202" s="28"/>
      <c r="K202" s="28"/>
      <c r="L202" s="28"/>
      <c r="M202" s="28"/>
      <c r="N202" s="28"/>
      <c r="O202" s="28"/>
      <c r="P202" s="28"/>
      <c r="Q202" s="51">
        <f>Q203</f>
        <v>4480400</v>
      </c>
      <c r="R202" s="47">
        <f>R203</f>
        <v>892300</v>
      </c>
      <c r="S202" s="51">
        <f>Q202-R202</f>
        <v>3588100</v>
      </c>
    </row>
    <row r="203" spans="1:19" ht="34.5" customHeight="1">
      <c r="A203" s="28"/>
      <c r="B203" s="238" t="s">
        <v>411</v>
      </c>
      <c r="C203" s="239"/>
      <c r="D203" s="31"/>
      <c r="E203" s="31"/>
      <c r="F203" s="207" t="s">
        <v>372</v>
      </c>
      <c r="G203" s="210"/>
      <c r="H203" s="210"/>
      <c r="I203" s="211"/>
      <c r="J203" s="28"/>
      <c r="K203" s="28"/>
      <c r="L203" s="28"/>
      <c r="M203" s="28"/>
      <c r="N203" s="28"/>
      <c r="O203" s="28"/>
      <c r="P203" s="28"/>
      <c r="Q203" s="51">
        <v>4480400</v>
      </c>
      <c r="R203" s="47">
        <v>892300</v>
      </c>
      <c r="S203" s="51">
        <f>Q203-R203</f>
        <v>3588100</v>
      </c>
    </row>
    <row r="204" spans="1:19" ht="16.5" customHeight="1">
      <c r="A204" s="25"/>
      <c r="B204" s="29" t="s">
        <v>44</v>
      </c>
      <c r="C204" s="25"/>
      <c r="D204" s="26" t="s">
        <v>78</v>
      </c>
      <c r="E204" s="26"/>
      <c r="F204" s="202" t="s">
        <v>373</v>
      </c>
      <c r="G204" s="203"/>
      <c r="H204" s="203"/>
      <c r="I204" s="204"/>
      <c r="J204" s="25"/>
      <c r="K204" s="25"/>
      <c r="L204" s="25"/>
      <c r="M204" s="25"/>
      <c r="N204" s="25"/>
      <c r="O204" s="25"/>
      <c r="P204" s="25"/>
      <c r="Q204" s="38">
        <f aca="true" t="shared" si="24" ref="Q204:S208">Q205</f>
        <v>1859000</v>
      </c>
      <c r="R204" s="48">
        <f t="shared" si="24"/>
        <v>358400</v>
      </c>
      <c r="S204" s="38">
        <f t="shared" si="24"/>
        <v>1500600</v>
      </c>
    </row>
    <row r="205" spans="1:19" ht="13.5" customHeight="1">
      <c r="A205" s="25"/>
      <c r="B205" s="29" t="s">
        <v>44</v>
      </c>
      <c r="C205" s="25"/>
      <c r="D205" s="26" t="s">
        <v>78</v>
      </c>
      <c r="E205" s="26"/>
      <c r="F205" s="202" t="s">
        <v>374</v>
      </c>
      <c r="G205" s="203"/>
      <c r="H205" s="203"/>
      <c r="I205" s="204"/>
      <c r="J205" s="25"/>
      <c r="K205" s="25"/>
      <c r="L205" s="25"/>
      <c r="M205" s="25"/>
      <c r="N205" s="25"/>
      <c r="O205" s="25"/>
      <c r="P205" s="25"/>
      <c r="Q205" s="38">
        <f t="shared" si="24"/>
        <v>1859000</v>
      </c>
      <c r="R205" s="48">
        <f t="shared" si="24"/>
        <v>358400</v>
      </c>
      <c r="S205" s="38">
        <f t="shared" si="24"/>
        <v>1500600</v>
      </c>
    </row>
    <row r="206" spans="1:19" ht="18" customHeight="1">
      <c r="A206" s="28"/>
      <c r="B206" s="27" t="s">
        <v>387</v>
      </c>
      <c r="C206" s="28"/>
      <c r="D206" s="31" t="s">
        <v>78</v>
      </c>
      <c r="E206" s="31"/>
      <c r="F206" s="207" t="s">
        <v>375</v>
      </c>
      <c r="G206" s="210"/>
      <c r="H206" s="210"/>
      <c r="I206" s="211"/>
      <c r="J206" s="28"/>
      <c r="K206" s="28"/>
      <c r="L206" s="28"/>
      <c r="M206" s="28"/>
      <c r="N206" s="28"/>
      <c r="O206" s="28"/>
      <c r="P206" s="28"/>
      <c r="Q206" s="51">
        <f t="shared" si="24"/>
        <v>1859000</v>
      </c>
      <c r="R206" s="51">
        <f t="shared" si="24"/>
        <v>358400</v>
      </c>
      <c r="S206" s="51">
        <f t="shared" si="24"/>
        <v>1500600</v>
      </c>
    </row>
    <row r="207" spans="1:19" ht="16.5" customHeight="1">
      <c r="A207" s="28"/>
      <c r="B207" s="27" t="s">
        <v>282</v>
      </c>
      <c r="C207" s="28"/>
      <c r="D207" s="31"/>
      <c r="E207" s="31"/>
      <c r="F207" s="207" t="s">
        <v>376</v>
      </c>
      <c r="G207" s="210"/>
      <c r="H207" s="210"/>
      <c r="I207" s="211"/>
      <c r="J207" s="28"/>
      <c r="K207" s="28"/>
      <c r="L207" s="28"/>
      <c r="M207" s="28"/>
      <c r="N207" s="28"/>
      <c r="O207" s="28"/>
      <c r="P207" s="28"/>
      <c r="Q207" s="51">
        <f t="shared" si="24"/>
        <v>1859000</v>
      </c>
      <c r="R207" s="51">
        <f t="shared" si="24"/>
        <v>358400</v>
      </c>
      <c r="S207" s="51">
        <f t="shared" si="24"/>
        <v>1500600</v>
      </c>
    </row>
    <row r="208" spans="1:19" ht="21.75" customHeight="1">
      <c r="A208" s="28"/>
      <c r="B208" s="27" t="s">
        <v>303</v>
      </c>
      <c r="C208" s="25"/>
      <c r="D208" s="31"/>
      <c r="E208" s="31"/>
      <c r="F208" s="207" t="s">
        <v>377</v>
      </c>
      <c r="G208" s="210"/>
      <c r="H208" s="210"/>
      <c r="I208" s="211"/>
      <c r="J208" s="28"/>
      <c r="K208" s="28"/>
      <c r="L208" s="28"/>
      <c r="M208" s="28"/>
      <c r="N208" s="28"/>
      <c r="O208" s="28"/>
      <c r="P208" s="28"/>
      <c r="Q208" s="51">
        <f t="shared" si="24"/>
        <v>1859000</v>
      </c>
      <c r="R208" s="51">
        <f t="shared" si="24"/>
        <v>358400</v>
      </c>
      <c r="S208" s="51">
        <f t="shared" si="24"/>
        <v>1500600</v>
      </c>
    </row>
    <row r="209" spans="1:19" ht="33.75" customHeight="1">
      <c r="A209" s="28"/>
      <c r="B209" s="238" t="s">
        <v>411</v>
      </c>
      <c r="C209" s="239"/>
      <c r="D209" s="31"/>
      <c r="E209" s="31"/>
      <c r="F209" s="207" t="s">
        <v>378</v>
      </c>
      <c r="G209" s="210"/>
      <c r="H209" s="210"/>
      <c r="I209" s="211"/>
      <c r="J209" s="28"/>
      <c r="K209" s="28"/>
      <c r="L209" s="28"/>
      <c r="M209" s="28"/>
      <c r="N209" s="28"/>
      <c r="O209" s="28"/>
      <c r="P209" s="28"/>
      <c r="Q209" s="51">
        <v>1859000</v>
      </c>
      <c r="R209" s="47">
        <v>358400</v>
      </c>
      <c r="S209" s="51">
        <f>Q209-R209</f>
        <v>1500600</v>
      </c>
    </row>
    <row r="210" spans="1:19" ht="14.25" customHeight="1">
      <c r="A210" s="28"/>
      <c r="B210" s="29" t="s">
        <v>103</v>
      </c>
      <c r="C210" s="25"/>
      <c r="D210" s="26"/>
      <c r="E210" s="26"/>
      <c r="F210" s="202" t="s">
        <v>102</v>
      </c>
      <c r="G210" s="203" t="s">
        <v>71</v>
      </c>
      <c r="H210" s="203" t="s">
        <v>70</v>
      </c>
      <c r="I210" s="204" t="s">
        <v>70</v>
      </c>
      <c r="J210" s="25"/>
      <c r="K210" s="25"/>
      <c r="L210" s="25"/>
      <c r="M210" s="25"/>
      <c r="N210" s="25"/>
      <c r="O210" s="25"/>
      <c r="P210" s="25"/>
      <c r="Q210" s="38">
        <f>Q219+Q211</f>
        <v>94700</v>
      </c>
      <c r="R210" s="48">
        <f>R211+R219</f>
        <v>22100</v>
      </c>
      <c r="S210" s="38">
        <f>Q210-R210</f>
        <v>72600</v>
      </c>
    </row>
    <row r="211" spans="1:19" ht="14.25" customHeight="1">
      <c r="A211" s="28"/>
      <c r="B211" s="29" t="s">
        <v>101</v>
      </c>
      <c r="C211" s="25"/>
      <c r="D211" s="26"/>
      <c r="E211" s="26"/>
      <c r="F211" s="202" t="s">
        <v>100</v>
      </c>
      <c r="G211" s="203" t="s">
        <v>71</v>
      </c>
      <c r="H211" s="203" t="s">
        <v>70</v>
      </c>
      <c r="I211" s="204" t="s">
        <v>70</v>
      </c>
      <c r="J211" s="25"/>
      <c r="K211" s="25"/>
      <c r="L211" s="25"/>
      <c r="M211" s="25"/>
      <c r="N211" s="25"/>
      <c r="O211" s="25"/>
      <c r="P211" s="25"/>
      <c r="Q211" s="38">
        <f aca="true" t="shared" si="25" ref="Q211:S216">Q212</f>
        <v>88700</v>
      </c>
      <c r="R211" s="48">
        <f t="shared" si="25"/>
        <v>22100</v>
      </c>
      <c r="S211" s="48">
        <f t="shared" si="25"/>
        <v>66600</v>
      </c>
    </row>
    <row r="212" spans="1:19" ht="14.25" customHeight="1">
      <c r="A212" s="28"/>
      <c r="B212" s="29" t="s">
        <v>45</v>
      </c>
      <c r="C212" s="25"/>
      <c r="D212" s="26"/>
      <c r="E212" s="26"/>
      <c r="F212" s="202" t="s">
        <v>99</v>
      </c>
      <c r="G212" s="203" t="s">
        <v>71</v>
      </c>
      <c r="H212" s="203" t="s">
        <v>70</v>
      </c>
      <c r="I212" s="204" t="s">
        <v>70</v>
      </c>
      <c r="J212" s="25"/>
      <c r="K212" s="25"/>
      <c r="L212" s="25"/>
      <c r="M212" s="25"/>
      <c r="N212" s="25"/>
      <c r="O212" s="25"/>
      <c r="P212" s="25"/>
      <c r="Q212" s="38">
        <f t="shared" si="25"/>
        <v>88700</v>
      </c>
      <c r="R212" s="48">
        <f t="shared" si="25"/>
        <v>22100</v>
      </c>
      <c r="S212" s="48">
        <f t="shared" si="25"/>
        <v>66600</v>
      </c>
    </row>
    <row r="213" spans="1:19" ht="85.5" customHeight="1">
      <c r="A213" s="28"/>
      <c r="B213" s="29" t="s">
        <v>98</v>
      </c>
      <c r="C213" s="25"/>
      <c r="D213" s="26"/>
      <c r="E213" s="26"/>
      <c r="F213" s="202" t="s">
        <v>97</v>
      </c>
      <c r="G213" s="203" t="s">
        <v>71</v>
      </c>
      <c r="H213" s="203" t="s">
        <v>70</v>
      </c>
      <c r="I213" s="204" t="s">
        <v>70</v>
      </c>
      <c r="J213" s="25"/>
      <c r="K213" s="25"/>
      <c r="L213" s="25"/>
      <c r="M213" s="25"/>
      <c r="N213" s="25"/>
      <c r="O213" s="25"/>
      <c r="P213" s="25"/>
      <c r="Q213" s="38">
        <f t="shared" si="25"/>
        <v>88700</v>
      </c>
      <c r="R213" s="48">
        <f t="shared" si="25"/>
        <v>22100</v>
      </c>
      <c r="S213" s="48">
        <f t="shared" si="25"/>
        <v>66600</v>
      </c>
    </row>
    <row r="214" spans="1:19" ht="15" customHeight="1">
      <c r="A214" s="28"/>
      <c r="B214" s="27" t="s">
        <v>414</v>
      </c>
      <c r="C214" s="25"/>
      <c r="D214" s="26"/>
      <c r="E214" s="26"/>
      <c r="F214" s="207" t="s">
        <v>95</v>
      </c>
      <c r="G214" s="210" t="s">
        <v>71</v>
      </c>
      <c r="H214" s="210" t="s">
        <v>70</v>
      </c>
      <c r="I214" s="211" t="s">
        <v>70</v>
      </c>
      <c r="J214" s="28"/>
      <c r="K214" s="28"/>
      <c r="L214" s="28"/>
      <c r="M214" s="28"/>
      <c r="N214" s="28"/>
      <c r="O214" s="28"/>
      <c r="P214" s="28"/>
      <c r="Q214" s="51">
        <f t="shared" si="25"/>
        <v>88700</v>
      </c>
      <c r="R214" s="47">
        <f t="shared" si="25"/>
        <v>22100</v>
      </c>
      <c r="S214" s="51">
        <f t="shared" si="25"/>
        <v>66600</v>
      </c>
    </row>
    <row r="215" spans="1:19" ht="15" customHeight="1">
      <c r="A215" s="28"/>
      <c r="B215" s="27" t="s">
        <v>282</v>
      </c>
      <c r="C215" s="25"/>
      <c r="D215" s="26"/>
      <c r="E215" s="26"/>
      <c r="F215" s="207" t="s">
        <v>313</v>
      </c>
      <c r="G215" s="210" t="s">
        <v>71</v>
      </c>
      <c r="H215" s="210" t="s">
        <v>70</v>
      </c>
      <c r="I215" s="211" t="s">
        <v>70</v>
      </c>
      <c r="J215" s="28"/>
      <c r="K215" s="28"/>
      <c r="L215" s="28"/>
      <c r="M215" s="28"/>
      <c r="N215" s="28"/>
      <c r="O215" s="28"/>
      <c r="P215" s="28"/>
      <c r="Q215" s="51">
        <f t="shared" si="25"/>
        <v>88700</v>
      </c>
      <c r="R215" s="47">
        <f t="shared" si="25"/>
        <v>22100</v>
      </c>
      <c r="S215" s="51">
        <f t="shared" si="25"/>
        <v>66600</v>
      </c>
    </row>
    <row r="216" spans="1:19" ht="15" customHeight="1">
      <c r="A216" s="28"/>
      <c r="B216" s="27" t="s">
        <v>292</v>
      </c>
      <c r="C216" s="25"/>
      <c r="D216" s="26"/>
      <c r="E216" s="26"/>
      <c r="F216" s="207" t="s">
        <v>340</v>
      </c>
      <c r="G216" s="210" t="s">
        <v>241</v>
      </c>
      <c r="H216" s="210" t="s">
        <v>70</v>
      </c>
      <c r="I216" s="211" t="s">
        <v>70</v>
      </c>
      <c r="J216" s="28"/>
      <c r="K216" s="28"/>
      <c r="L216" s="28"/>
      <c r="M216" s="28"/>
      <c r="N216" s="28"/>
      <c r="O216" s="28"/>
      <c r="P216" s="28"/>
      <c r="Q216" s="51">
        <f t="shared" si="25"/>
        <v>88700</v>
      </c>
      <c r="R216" s="47">
        <f t="shared" si="25"/>
        <v>22100</v>
      </c>
      <c r="S216" s="51">
        <f t="shared" si="25"/>
        <v>66600</v>
      </c>
    </row>
    <row r="217" spans="1:19" ht="28.5" customHeight="1">
      <c r="A217" s="28"/>
      <c r="B217" s="27" t="s">
        <v>239</v>
      </c>
      <c r="C217" s="25"/>
      <c r="D217" s="26"/>
      <c r="E217" s="26"/>
      <c r="F217" s="207" t="s">
        <v>275</v>
      </c>
      <c r="G217" s="210" t="s">
        <v>241</v>
      </c>
      <c r="H217" s="210" t="s">
        <v>70</v>
      </c>
      <c r="I217" s="211" t="s">
        <v>70</v>
      </c>
      <c r="J217" s="28"/>
      <c r="K217" s="28"/>
      <c r="L217" s="28"/>
      <c r="M217" s="28"/>
      <c r="N217" s="28"/>
      <c r="O217" s="28"/>
      <c r="P217" s="28"/>
      <c r="Q217" s="51">
        <v>88700</v>
      </c>
      <c r="R217" s="47">
        <v>22100</v>
      </c>
      <c r="S217" s="51">
        <f>Q217-R217</f>
        <v>66600</v>
      </c>
    </row>
    <row r="218" spans="1:19" ht="21.75" customHeight="1">
      <c r="A218" s="28"/>
      <c r="B218" s="29" t="s">
        <v>413</v>
      </c>
      <c r="C218" s="25"/>
      <c r="D218" s="26"/>
      <c r="E218" s="26"/>
      <c r="F218" s="202" t="s">
        <v>412</v>
      </c>
      <c r="G218" s="203"/>
      <c r="H218" s="203"/>
      <c r="I218" s="204"/>
      <c r="J218" s="28"/>
      <c r="K218" s="28"/>
      <c r="L218" s="28"/>
      <c r="M218" s="28"/>
      <c r="N218" s="28"/>
      <c r="O218" s="28"/>
      <c r="P218" s="28"/>
      <c r="Q218" s="38">
        <f aca="true" t="shared" si="26" ref="Q218:S224">Q219</f>
        <v>6000</v>
      </c>
      <c r="R218" s="38">
        <f t="shared" si="26"/>
        <v>0</v>
      </c>
      <c r="S218" s="38">
        <f t="shared" si="26"/>
        <v>6000</v>
      </c>
    </row>
    <row r="219" spans="1:19" ht="38.25" customHeight="1">
      <c r="A219" s="28"/>
      <c r="B219" s="29" t="s">
        <v>77</v>
      </c>
      <c r="C219" s="25"/>
      <c r="D219" s="26"/>
      <c r="E219" s="26"/>
      <c r="F219" s="202" t="s">
        <v>94</v>
      </c>
      <c r="G219" s="203"/>
      <c r="H219" s="203"/>
      <c r="I219" s="204"/>
      <c r="J219" s="28"/>
      <c r="K219" s="28"/>
      <c r="L219" s="28"/>
      <c r="M219" s="28"/>
      <c r="N219" s="28"/>
      <c r="O219" s="28"/>
      <c r="P219" s="28"/>
      <c r="Q219" s="38">
        <f t="shared" si="26"/>
        <v>6000</v>
      </c>
      <c r="R219" s="48">
        <f t="shared" si="26"/>
        <v>0</v>
      </c>
      <c r="S219" s="38">
        <f t="shared" si="26"/>
        <v>6000</v>
      </c>
    </row>
    <row r="220" spans="1:19" ht="47.25" customHeight="1">
      <c r="A220" s="28"/>
      <c r="B220" s="29" t="s">
        <v>76</v>
      </c>
      <c r="C220" s="25"/>
      <c r="D220" s="26"/>
      <c r="E220" s="26"/>
      <c r="F220" s="202" t="s">
        <v>93</v>
      </c>
      <c r="G220" s="203"/>
      <c r="H220" s="203"/>
      <c r="I220" s="204"/>
      <c r="J220" s="28"/>
      <c r="K220" s="28"/>
      <c r="L220" s="28"/>
      <c r="M220" s="28"/>
      <c r="N220" s="28"/>
      <c r="O220" s="28"/>
      <c r="P220" s="28"/>
      <c r="Q220" s="38">
        <f t="shared" si="26"/>
        <v>6000</v>
      </c>
      <c r="R220" s="48">
        <f t="shared" si="26"/>
        <v>0</v>
      </c>
      <c r="S220" s="38">
        <f t="shared" si="26"/>
        <v>6000</v>
      </c>
    </row>
    <row r="221" spans="1:19" ht="96" customHeight="1">
      <c r="A221" s="28"/>
      <c r="B221" s="29" t="s">
        <v>92</v>
      </c>
      <c r="C221" s="25"/>
      <c r="D221" s="26"/>
      <c r="E221" s="26"/>
      <c r="F221" s="202" t="s">
        <v>91</v>
      </c>
      <c r="G221" s="203" t="s">
        <v>71</v>
      </c>
      <c r="H221" s="203" t="s">
        <v>70</v>
      </c>
      <c r="I221" s="204" t="s">
        <v>70</v>
      </c>
      <c r="J221" s="28"/>
      <c r="K221" s="28"/>
      <c r="L221" s="28"/>
      <c r="M221" s="28"/>
      <c r="N221" s="28"/>
      <c r="O221" s="28"/>
      <c r="P221" s="28"/>
      <c r="Q221" s="38">
        <f t="shared" si="26"/>
        <v>6000</v>
      </c>
      <c r="R221" s="48">
        <f t="shared" si="26"/>
        <v>0</v>
      </c>
      <c r="S221" s="38">
        <f t="shared" si="26"/>
        <v>6000</v>
      </c>
    </row>
    <row r="222" spans="1:19" ht="23.25" customHeight="1">
      <c r="A222" s="28"/>
      <c r="B222" s="27" t="s">
        <v>62</v>
      </c>
      <c r="C222" s="28"/>
      <c r="D222" s="31"/>
      <c r="E222" s="31"/>
      <c r="F222" s="207" t="s">
        <v>90</v>
      </c>
      <c r="G222" s="210" t="s">
        <v>71</v>
      </c>
      <c r="H222" s="210" t="s">
        <v>70</v>
      </c>
      <c r="I222" s="211" t="s">
        <v>70</v>
      </c>
      <c r="J222" s="28"/>
      <c r="K222" s="28"/>
      <c r="L222" s="28"/>
      <c r="M222" s="28"/>
      <c r="N222" s="28"/>
      <c r="O222" s="28"/>
      <c r="P222" s="28"/>
      <c r="Q222" s="51">
        <f t="shared" si="26"/>
        <v>6000</v>
      </c>
      <c r="R222" s="47">
        <f t="shared" si="26"/>
        <v>0</v>
      </c>
      <c r="S222" s="51">
        <f t="shared" si="26"/>
        <v>6000</v>
      </c>
    </row>
    <row r="223" spans="1:19" ht="16.5" customHeight="1">
      <c r="A223" s="28"/>
      <c r="B223" s="27" t="s">
        <v>282</v>
      </c>
      <c r="C223" s="28"/>
      <c r="D223" s="31"/>
      <c r="E223" s="31"/>
      <c r="F223" s="207" t="s">
        <v>314</v>
      </c>
      <c r="G223" s="210" t="s">
        <v>71</v>
      </c>
      <c r="H223" s="210" t="s">
        <v>70</v>
      </c>
      <c r="I223" s="211" t="s">
        <v>70</v>
      </c>
      <c r="J223" s="28"/>
      <c r="K223" s="28"/>
      <c r="L223" s="28"/>
      <c r="M223" s="28"/>
      <c r="N223" s="28"/>
      <c r="O223" s="28"/>
      <c r="P223" s="28"/>
      <c r="Q223" s="51">
        <f t="shared" si="26"/>
        <v>6000</v>
      </c>
      <c r="R223" s="47">
        <f t="shared" si="26"/>
        <v>0</v>
      </c>
      <c r="S223" s="51">
        <f t="shared" si="26"/>
        <v>6000</v>
      </c>
    </row>
    <row r="224" spans="1:19" ht="15" customHeight="1">
      <c r="A224" s="28"/>
      <c r="B224" s="27" t="s">
        <v>315</v>
      </c>
      <c r="C224" s="28"/>
      <c r="D224" s="31"/>
      <c r="E224" s="31"/>
      <c r="F224" s="207" t="s">
        <v>339</v>
      </c>
      <c r="G224" s="210" t="s">
        <v>241</v>
      </c>
      <c r="H224" s="210" t="s">
        <v>70</v>
      </c>
      <c r="I224" s="211" t="s">
        <v>70</v>
      </c>
      <c r="J224" s="28"/>
      <c r="K224" s="28"/>
      <c r="L224" s="28"/>
      <c r="M224" s="28"/>
      <c r="N224" s="28"/>
      <c r="O224" s="28"/>
      <c r="P224" s="28"/>
      <c r="Q224" s="51">
        <f t="shared" si="26"/>
        <v>6000</v>
      </c>
      <c r="R224" s="47">
        <f t="shared" si="26"/>
        <v>0</v>
      </c>
      <c r="S224" s="51">
        <f t="shared" si="26"/>
        <v>6000</v>
      </c>
    </row>
    <row r="225" spans="1:19" ht="24" customHeight="1">
      <c r="A225" s="28"/>
      <c r="B225" s="27" t="s">
        <v>245</v>
      </c>
      <c r="C225" s="28"/>
      <c r="D225" s="31"/>
      <c r="E225" s="31"/>
      <c r="F225" s="207" t="s">
        <v>276</v>
      </c>
      <c r="G225" s="210" t="s">
        <v>241</v>
      </c>
      <c r="H225" s="210" t="s">
        <v>70</v>
      </c>
      <c r="I225" s="211" t="s">
        <v>70</v>
      </c>
      <c r="J225" s="28"/>
      <c r="K225" s="28"/>
      <c r="L225" s="28"/>
      <c r="M225" s="28"/>
      <c r="N225" s="28"/>
      <c r="O225" s="28"/>
      <c r="P225" s="28"/>
      <c r="Q225" s="51">
        <v>6000</v>
      </c>
      <c r="R225" s="47">
        <v>0</v>
      </c>
      <c r="S225" s="51">
        <f>Q225-R225</f>
        <v>6000</v>
      </c>
    </row>
    <row r="226" spans="1:19" ht="18" customHeight="1">
      <c r="A226" s="28"/>
      <c r="B226" s="29" t="s">
        <v>74</v>
      </c>
      <c r="C226" s="25"/>
      <c r="D226" s="26"/>
      <c r="E226" s="26"/>
      <c r="F226" s="202" t="s">
        <v>379</v>
      </c>
      <c r="G226" s="203" t="s">
        <v>71</v>
      </c>
      <c r="H226" s="203" t="s">
        <v>70</v>
      </c>
      <c r="I226" s="204" t="s">
        <v>70</v>
      </c>
      <c r="J226" s="25"/>
      <c r="K226" s="25"/>
      <c r="L226" s="25"/>
      <c r="M226" s="25"/>
      <c r="N226" s="25"/>
      <c r="O226" s="25"/>
      <c r="P226" s="25"/>
      <c r="Q226" s="50">
        <f aca="true" t="shared" si="27" ref="Q226:S232">Q227</f>
        <v>276100</v>
      </c>
      <c r="R226" s="50">
        <f t="shared" si="27"/>
        <v>69750</v>
      </c>
      <c r="S226" s="50">
        <f t="shared" si="27"/>
        <v>206350</v>
      </c>
    </row>
    <row r="227" spans="1:19" ht="18" customHeight="1">
      <c r="A227" s="28"/>
      <c r="B227" s="29" t="s">
        <v>59</v>
      </c>
      <c r="C227" s="25"/>
      <c r="D227" s="26"/>
      <c r="E227" s="26"/>
      <c r="F227" s="202" t="s">
        <v>380</v>
      </c>
      <c r="G227" s="203" t="s">
        <v>71</v>
      </c>
      <c r="H227" s="203" t="s">
        <v>70</v>
      </c>
      <c r="I227" s="204" t="s">
        <v>70</v>
      </c>
      <c r="J227" s="25"/>
      <c r="K227" s="25"/>
      <c r="L227" s="25"/>
      <c r="M227" s="25"/>
      <c r="N227" s="25"/>
      <c r="O227" s="25"/>
      <c r="P227" s="25"/>
      <c r="Q227" s="50">
        <f t="shared" si="27"/>
        <v>276100</v>
      </c>
      <c r="R227" s="48">
        <f t="shared" si="27"/>
        <v>69750</v>
      </c>
      <c r="S227" s="48">
        <f t="shared" si="27"/>
        <v>206350</v>
      </c>
    </row>
    <row r="228" spans="1:19" ht="18" customHeight="1">
      <c r="A228" s="28"/>
      <c r="B228" s="29" t="s">
        <v>73</v>
      </c>
      <c r="C228" s="25"/>
      <c r="D228" s="26"/>
      <c r="E228" s="26"/>
      <c r="F228" s="202" t="s">
        <v>381</v>
      </c>
      <c r="G228" s="203" t="s">
        <v>71</v>
      </c>
      <c r="H228" s="203" t="s">
        <v>70</v>
      </c>
      <c r="I228" s="204" t="s">
        <v>70</v>
      </c>
      <c r="J228" s="25"/>
      <c r="K228" s="25"/>
      <c r="L228" s="25"/>
      <c r="M228" s="25"/>
      <c r="N228" s="25"/>
      <c r="O228" s="25"/>
      <c r="P228" s="25"/>
      <c r="Q228" s="50">
        <f t="shared" si="27"/>
        <v>276100</v>
      </c>
      <c r="R228" s="48">
        <f t="shared" si="27"/>
        <v>69750</v>
      </c>
      <c r="S228" s="48">
        <f t="shared" si="27"/>
        <v>206350</v>
      </c>
    </row>
    <row r="229" spans="1:19" ht="24.75" customHeight="1">
      <c r="A229" s="28"/>
      <c r="B229" s="29" t="s">
        <v>72</v>
      </c>
      <c r="C229" s="25"/>
      <c r="D229" s="26"/>
      <c r="E229" s="26"/>
      <c r="F229" s="202" t="s">
        <v>382</v>
      </c>
      <c r="G229" s="203" t="s">
        <v>71</v>
      </c>
      <c r="H229" s="203" t="s">
        <v>70</v>
      </c>
      <c r="I229" s="204" t="s">
        <v>70</v>
      </c>
      <c r="J229" s="25"/>
      <c r="K229" s="25"/>
      <c r="L229" s="25"/>
      <c r="M229" s="25"/>
      <c r="N229" s="25"/>
      <c r="O229" s="25"/>
      <c r="P229" s="25"/>
      <c r="Q229" s="50">
        <f t="shared" si="27"/>
        <v>276100</v>
      </c>
      <c r="R229" s="48">
        <f t="shared" si="27"/>
        <v>69750</v>
      </c>
      <c r="S229" s="48">
        <f t="shared" si="27"/>
        <v>206350</v>
      </c>
    </row>
    <row r="230" spans="1:19" ht="18" customHeight="1">
      <c r="A230" s="28"/>
      <c r="B230" s="27" t="s">
        <v>387</v>
      </c>
      <c r="C230" s="28"/>
      <c r="D230" s="31"/>
      <c r="E230" s="31"/>
      <c r="F230" s="207" t="s">
        <v>383</v>
      </c>
      <c r="G230" s="210" t="s">
        <v>71</v>
      </c>
      <c r="H230" s="210" t="s">
        <v>70</v>
      </c>
      <c r="I230" s="211" t="s">
        <v>70</v>
      </c>
      <c r="J230" s="28"/>
      <c r="K230" s="28"/>
      <c r="L230" s="28"/>
      <c r="M230" s="28"/>
      <c r="N230" s="28"/>
      <c r="O230" s="28"/>
      <c r="P230" s="28"/>
      <c r="Q230" s="51">
        <f t="shared" si="27"/>
        <v>276100</v>
      </c>
      <c r="R230" s="47">
        <f t="shared" si="27"/>
        <v>69750</v>
      </c>
      <c r="S230" s="51">
        <f t="shared" si="27"/>
        <v>206350</v>
      </c>
    </row>
    <row r="231" spans="1:19" ht="18" customHeight="1">
      <c r="A231" s="28"/>
      <c r="B231" s="27" t="s">
        <v>282</v>
      </c>
      <c r="C231" s="28"/>
      <c r="D231" s="31"/>
      <c r="E231" s="31"/>
      <c r="F231" s="207" t="s">
        <v>384</v>
      </c>
      <c r="G231" s="210" t="s">
        <v>71</v>
      </c>
      <c r="H231" s="210" t="s">
        <v>70</v>
      </c>
      <c r="I231" s="211" t="s">
        <v>70</v>
      </c>
      <c r="J231" s="28"/>
      <c r="K231" s="28"/>
      <c r="L231" s="28"/>
      <c r="M231" s="28"/>
      <c r="N231" s="28"/>
      <c r="O231" s="28"/>
      <c r="P231" s="28"/>
      <c r="Q231" s="54">
        <f t="shared" si="27"/>
        <v>276100</v>
      </c>
      <c r="R231" s="64">
        <f t="shared" si="27"/>
        <v>69750</v>
      </c>
      <c r="S231" s="54">
        <f t="shared" si="27"/>
        <v>206350</v>
      </c>
    </row>
    <row r="232" spans="1:19" ht="23.25" customHeight="1">
      <c r="A232" s="28"/>
      <c r="B232" s="27" t="s">
        <v>303</v>
      </c>
      <c r="C232" s="25"/>
      <c r="D232" s="31"/>
      <c r="E232" s="31"/>
      <c r="F232" s="207" t="s">
        <v>385</v>
      </c>
      <c r="G232" s="210" t="s">
        <v>71</v>
      </c>
      <c r="H232" s="210" t="s">
        <v>70</v>
      </c>
      <c r="I232" s="211" t="s">
        <v>70</v>
      </c>
      <c r="J232" s="28"/>
      <c r="K232" s="28"/>
      <c r="L232" s="28"/>
      <c r="M232" s="28"/>
      <c r="N232" s="28"/>
      <c r="O232" s="28"/>
      <c r="P232" s="28"/>
      <c r="Q232" s="54">
        <f t="shared" si="27"/>
        <v>276100</v>
      </c>
      <c r="R232" s="54">
        <f t="shared" si="27"/>
        <v>69750</v>
      </c>
      <c r="S232" s="54">
        <f t="shared" si="27"/>
        <v>206350</v>
      </c>
    </row>
    <row r="233" spans="1:19" ht="24" customHeight="1">
      <c r="A233" s="28"/>
      <c r="B233" s="238" t="s">
        <v>411</v>
      </c>
      <c r="C233" s="239"/>
      <c r="D233" s="31"/>
      <c r="E233" s="31"/>
      <c r="F233" s="207" t="s">
        <v>386</v>
      </c>
      <c r="G233" s="210" t="s">
        <v>241</v>
      </c>
      <c r="H233" s="210" t="s">
        <v>70</v>
      </c>
      <c r="I233" s="211" t="s">
        <v>70</v>
      </c>
      <c r="J233" s="28"/>
      <c r="K233" s="28"/>
      <c r="L233" s="28"/>
      <c r="M233" s="28"/>
      <c r="N233" s="28"/>
      <c r="O233" s="28"/>
      <c r="P233" s="28"/>
      <c r="Q233" s="54">
        <v>276100</v>
      </c>
      <c r="R233" s="47">
        <v>69750</v>
      </c>
      <c r="S233" s="51">
        <f>Q233-R233</f>
        <v>206350</v>
      </c>
    </row>
    <row r="234" spans="1:19" ht="25.5" customHeight="1">
      <c r="A234" s="28"/>
      <c r="B234" s="29" t="s">
        <v>89</v>
      </c>
      <c r="C234" s="25"/>
      <c r="D234" s="26"/>
      <c r="E234" s="26"/>
      <c r="F234" s="202" t="s">
        <v>88</v>
      </c>
      <c r="G234" s="203" t="s">
        <v>71</v>
      </c>
      <c r="H234" s="203" t="s">
        <v>70</v>
      </c>
      <c r="I234" s="204" t="s">
        <v>70</v>
      </c>
      <c r="J234" s="25"/>
      <c r="K234" s="25"/>
      <c r="L234" s="25"/>
      <c r="M234" s="25"/>
      <c r="N234" s="25"/>
      <c r="O234" s="25"/>
      <c r="P234" s="25"/>
      <c r="Q234" s="38">
        <f aca="true" t="shared" si="28" ref="Q234:S239">Q235</f>
        <v>20000</v>
      </c>
      <c r="R234" s="38">
        <f t="shared" si="28"/>
        <v>0</v>
      </c>
      <c r="S234" s="38">
        <f t="shared" si="28"/>
        <v>20000</v>
      </c>
    </row>
    <row r="235" spans="1:19" ht="33.75" customHeight="1">
      <c r="A235" s="28"/>
      <c r="B235" s="29" t="s">
        <v>24</v>
      </c>
      <c r="C235" s="25"/>
      <c r="D235" s="26"/>
      <c r="E235" s="26"/>
      <c r="F235" s="202" t="s">
        <v>410</v>
      </c>
      <c r="G235" s="203" t="s">
        <v>71</v>
      </c>
      <c r="H235" s="203" t="s">
        <v>70</v>
      </c>
      <c r="I235" s="204" t="s">
        <v>70</v>
      </c>
      <c r="J235" s="25"/>
      <c r="K235" s="25"/>
      <c r="L235" s="25"/>
      <c r="M235" s="25"/>
      <c r="N235" s="25"/>
      <c r="O235" s="25"/>
      <c r="P235" s="25"/>
      <c r="Q235" s="38">
        <f t="shared" si="28"/>
        <v>20000</v>
      </c>
      <c r="R235" s="38">
        <f t="shared" si="28"/>
        <v>0</v>
      </c>
      <c r="S235" s="38">
        <f t="shared" si="28"/>
        <v>20000</v>
      </c>
    </row>
    <row r="236" spans="1:19" ht="33.75" customHeight="1">
      <c r="A236" s="28"/>
      <c r="B236" s="29" t="s">
        <v>24</v>
      </c>
      <c r="C236" s="25"/>
      <c r="D236" s="26" t="s">
        <v>86</v>
      </c>
      <c r="E236" s="26"/>
      <c r="F236" s="202" t="s">
        <v>400</v>
      </c>
      <c r="G236" s="203" t="s">
        <v>71</v>
      </c>
      <c r="H236" s="203" t="s">
        <v>70</v>
      </c>
      <c r="I236" s="204" t="s">
        <v>70</v>
      </c>
      <c r="J236" s="25"/>
      <c r="K236" s="25"/>
      <c r="L236" s="25"/>
      <c r="M236" s="25"/>
      <c r="N236" s="25"/>
      <c r="O236" s="25"/>
      <c r="P236" s="25"/>
      <c r="Q236" s="38">
        <f t="shared" si="28"/>
        <v>20000</v>
      </c>
      <c r="R236" s="48">
        <f t="shared" si="28"/>
        <v>0</v>
      </c>
      <c r="S236" s="48">
        <f t="shared" si="28"/>
        <v>20000</v>
      </c>
    </row>
    <row r="237" spans="1:19" ht="26.25" customHeight="1">
      <c r="A237" s="28"/>
      <c r="B237" s="29" t="s">
        <v>87</v>
      </c>
      <c r="C237" s="25"/>
      <c r="D237" s="26" t="s">
        <v>86</v>
      </c>
      <c r="E237" s="26"/>
      <c r="F237" s="202" t="s">
        <v>399</v>
      </c>
      <c r="G237" s="203" t="s">
        <v>71</v>
      </c>
      <c r="H237" s="203" t="s">
        <v>70</v>
      </c>
      <c r="I237" s="204" t="s">
        <v>70</v>
      </c>
      <c r="J237" s="25"/>
      <c r="K237" s="25"/>
      <c r="L237" s="25"/>
      <c r="M237" s="25"/>
      <c r="N237" s="25"/>
      <c r="O237" s="25"/>
      <c r="P237" s="25"/>
      <c r="Q237" s="38">
        <f t="shared" si="28"/>
        <v>20000</v>
      </c>
      <c r="R237" s="48">
        <f t="shared" si="28"/>
        <v>0</v>
      </c>
      <c r="S237" s="48">
        <f t="shared" si="28"/>
        <v>20000</v>
      </c>
    </row>
    <row r="238" spans="1:19" ht="13.5" customHeight="1">
      <c r="A238" s="28"/>
      <c r="B238" s="27" t="s">
        <v>18</v>
      </c>
      <c r="C238" s="28"/>
      <c r="D238" s="31" t="s">
        <v>86</v>
      </c>
      <c r="E238" s="31"/>
      <c r="F238" s="207" t="s">
        <v>398</v>
      </c>
      <c r="G238" s="210" t="s">
        <v>71</v>
      </c>
      <c r="H238" s="210" t="s">
        <v>70</v>
      </c>
      <c r="I238" s="211" t="s">
        <v>70</v>
      </c>
      <c r="J238" s="28"/>
      <c r="K238" s="28"/>
      <c r="L238" s="28"/>
      <c r="M238" s="28"/>
      <c r="N238" s="28"/>
      <c r="O238" s="28"/>
      <c r="P238" s="28"/>
      <c r="Q238" s="51">
        <f t="shared" si="28"/>
        <v>20000</v>
      </c>
      <c r="R238" s="47">
        <f t="shared" si="28"/>
        <v>0</v>
      </c>
      <c r="S238" s="51">
        <f t="shared" si="28"/>
        <v>20000</v>
      </c>
    </row>
    <row r="239" spans="1:19" ht="23.25" customHeight="1">
      <c r="A239" s="28"/>
      <c r="B239" s="27" t="s">
        <v>316</v>
      </c>
      <c r="C239" s="28"/>
      <c r="D239" s="31"/>
      <c r="E239" s="31"/>
      <c r="F239" s="207" t="s">
        <v>397</v>
      </c>
      <c r="G239" s="210" t="s">
        <v>241</v>
      </c>
      <c r="H239" s="210" t="s">
        <v>70</v>
      </c>
      <c r="I239" s="211" t="s">
        <v>70</v>
      </c>
      <c r="J239" s="28"/>
      <c r="K239" s="28"/>
      <c r="L239" s="28"/>
      <c r="M239" s="28"/>
      <c r="N239" s="28"/>
      <c r="O239" s="28"/>
      <c r="P239" s="28"/>
      <c r="Q239" s="54">
        <f t="shared" si="28"/>
        <v>20000</v>
      </c>
      <c r="R239" s="64">
        <f t="shared" si="28"/>
        <v>0</v>
      </c>
      <c r="S239" s="54">
        <f t="shared" si="28"/>
        <v>20000</v>
      </c>
    </row>
    <row r="240" spans="1:19" ht="23.25" customHeight="1">
      <c r="A240" s="28"/>
      <c r="B240" s="56" t="s">
        <v>246</v>
      </c>
      <c r="C240" s="28"/>
      <c r="D240" s="31"/>
      <c r="E240" s="31"/>
      <c r="F240" s="207" t="s">
        <v>396</v>
      </c>
      <c r="G240" s="210" t="s">
        <v>241</v>
      </c>
      <c r="H240" s="210" t="s">
        <v>70</v>
      </c>
      <c r="I240" s="211" t="s">
        <v>70</v>
      </c>
      <c r="J240" s="28"/>
      <c r="K240" s="28"/>
      <c r="L240" s="28"/>
      <c r="M240" s="28"/>
      <c r="N240" s="28"/>
      <c r="O240" s="28"/>
      <c r="P240" s="28"/>
      <c r="Q240" s="54">
        <v>20000</v>
      </c>
      <c r="R240" s="47">
        <v>0</v>
      </c>
      <c r="S240" s="51">
        <f>Q240-R240</f>
        <v>20000</v>
      </c>
    </row>
    <row r="241" spans="1:19" s="21" customFormat="1" ht="33" customHeight="1">
      <c r="A241" s="30" t="s">
        <v>10</v>
      </c>
      <c r="B241" s="29" t="s">
        <v>69</v>
      </c>
      <c r="C241" s="28"/>
      <c r="D241" s="31"/>
      <c r="E241" s="31"/>
      <c r="F241" s="202" t="s">
        <v>68</v>
      </c>
      <c r="G241" s="203"/>
      <c r="H241" s="203"/>
      <c r="I241" s="204"/>
      <c r="J241" s="28"/>
      <c r="K241" s="28"/>
      <c r="L241" s="28"/>
      <c r="M241" s="28"/>
      <c r="N241" s="28"/>
      <c r="O241" s="28"/>
      <c r="P241" s="28"/>
      <c r="Q241" s="50">
        <f>Q242+Q250</f>
        <v>612100</v>
      </c>
      <c r="R241" s="66">
        <f>R242+R250</f>
        <v>105449.78</v>
      </c>
      <c r="S241" s="50">
        <f>S242+S250</f>
        <v>506650.22</v>
      </c>
    </row>
    <row r="242" spans="1:19" s="21" customFormat="1" ht="21.75" customHeight="1">
      <c r="A242" s="30"/>
      <c r="B242" s="29" t="s">
        <v>67</v>
      </c>
      <c r="C242" s="25"/>
      <c r="D242" s="26"/>
      <c r="E242" s="26"/>
      <c r="F242" s="202" t="s">
        <v>66</v>
      </c>
      <c r="G242" s="203"/>
      <c r="H242" s="203"/>
      <c r="I242" s="204"/>
      <c r="J242" s="25"/>
      <c r="K242" s="25"/>
      <c r="L242" s="25"/>
      <c r="M242" s="25"/>
      <c r="N242" s="25"/>
      <c r="O242" s="25"/>
      <c r="P242" s="25"/>
      <c r="Q242" s="50">
        <f>Q243</f>
        <v>598000</v>
      </c>
      <c r="R242" s="48">
        <f>R243</f>
        <v>101949.78</v>
      </c>
      <c r="S242" s="48">
        <f>S243</f>
        <v>496050.22</v>
      </c>
    </row>
    <row r="243" spans="1:19" s="21" customFormat="1" ht="33.75">
      <c r="A243" s="28"/>
      <c r="B243" s="29" t="s">
        <v>215</v>
      </c>
      <c r="C243" s="25"/>
      <c r="D243" s="26"/>
      <c r="E243" s="26"/>
      <c r="F243" s="202" t="s">
        <v>65</v>
      </c>
      <c r="G243" s="203"/>
      <c r="H243" s="203"/>
      <c r="I243" s="204"/>
      <c r="J243" s="25"/>
      <c r="K243" s="25"/>
      <c r="L243" s="25"/>
      <c r="M243" s="25"/>
      <c r="N243" s="25"/>
      <c r="O243" s="25"/>
      <c r="P243" s="25"/>
      <c r="Q243" s="50">
        <f aca="true" t="shared" si="29" ref="Q243:R246">Q244</f>
        <v>598000</v>
      </c>
      <c r="R243" s="48">
        <f t="shared" si="29"/>
        <v>101949.78</v>
      </c>
      <c r="S243" s="48">
        <f>Q243-R243</f>
        <v>496050.22</v>
      </c>
    </row>
    <row r="244" spans="1:19" s="21" customFormat="1" ht="12.75">
      <c r="A244" s="28"/>
      <c r="B244" s="29" t="s">
        <v>64</v>
      </c>
      <c r="C244" s="25"/>
      <c r="D244" s="26"/>
      <c r="E244" s="26"/>
      <c r="F244" s="202" t="s">
        <v>63</v>
      </c>
      <c r="G244" s="203"/>
      <c r="H244" s="203"/>
      <c r="I244" s="204"/>
      <c r="J244" s="25"/>
      <c r="K244" s="25"/>
      <c r="L244" s="25"/>
      <c r="M244" s="25"/>
      <c r="N244" s="25"/>
      <c r="O244" s="25"/>
      <c r="P244" s="25"/>
      <c r="Q244" s="50">
        <f t="shared" si="29"/>
        <v>598000</v>
      </c>
      <c r="R244" s="48">
        <f t="shared" si="29"/>
        <v>101949.78</v>
      </c>
      <c r="S244" s="48">
        <f>S245</f>
        <v>496050.22</v>
      </c>
    </row>
    <row r="245" spans="1:19" s="21" customFormat="1" ht="22.5">
      <c r="A245" s="28"/>
      <c r="B245" s="27" t="s">
        <v>62</v>
      </c>
      <c r="C245" s="25"/>
      <c r="D245" s="26"/>
      <c r="E245" s="26"/>
      <c r="F245" s="207" t="s">
        <v>61</v>
      </c>
      <c r="G245" s="210"/>
      <c r="H245" s="210"/>
      <c r="I245" s="211"/>
      <c r="J245" s="25"/>
      <c r="K245" s="25"/>
      <c r="L245" s="25"/>
      <c r="M245" s="25"/>
      <c r="N245" s="25"/>
      <c r="O245" s="25"/>
      <c r="P245" s="25"/>
      <c r="Q245" s="51">
        <f t="shared" si="29"/>
        <v>598000</v>
      </c>
      <c r="R245" s="47">
        <f t="shared" si="29"/>
        <v>101949.78</v>
      </c>
      <c r="S245" s="51">
        <f>S246</f>
        <v>496050.22</v>
      </c>
    </row>
    <row r="246" spans="1:19" s="21" customFormat="1" ht="12.75">
      <c r="A246" s="28"/>
      <c r="B246" s="27" t="s">
        <v>282</v>
      </c>
      <c r="C246" s="25"/>
      <c r="D246" s="26"/>
      <c r="E246" s="26"/>
      <c r="F246" s="207" t="s">
        <v>317</v>
      </c>
      <c r="G246" s="210"/>
      <c r="H246" s="210"/>
      <c r="I246" s="211"/>
      <c r="J246" s="25"/>
      <c r="K246" s="25"/>
      <c r="L246" s="25"/>
      <c r="M246" s="25"/>
      <c r="N246" s="25"/>
      <c r="O246" s="25"/>
      <c r="P246" s="25"/>
      <c r="Q246" s="51">
        <f t="shared" si="29"/>
        <v>598000</v>
      </c>
      <c r="R246" s="47">
        <f t="shared" si="29"/>
        <v>101949.78</v>
      </c>
      <c r="S246" s="51">
        <f>S247</f>
        <v>496050.22</v>
      </c>
    </row>
    <row r="247" spans="1:19" s="21" customFormat="1" ht="22.5">
      <c r="A247" s="28"/>
      <c r="B247" s="27" t="s">
        <v>284</v>
      </c>
      <c r="C247" s="25"/>
      <c r="D247" s="26"/>
      <c r="E247" s="26"/>
      <c r="F247" s="207" t="s">
        <v>318</v>
      </c>
      <c r="G247" s="210"/>
      <c r="H247" s="210"/>
      <c r="I247" s="211"/>
      <c r="J247" s="25"/>
      <c r="K247" s="25"/>
      <c r="L247" s="25"/>
      <c r="M247" s="25"/>
      <c r="N247" s="25"/>
      <c r="O247" s="25"/>
      <c r="P247" s="25"/>
      <c r="Q247" s="51">
        <f>Q248+Q249</f>
        <v>598000</v>
      </c>
      <c r="R247" s="47">
        <v>101949.78</v>
      </c>
      <c r="S247" s="51">
        <f>S248+S249</f>
        <v>496050.22</v>
      </c>
    </row>
    <row r="248" spans="1:19" s="21" customFormat="1" ht="12.75" customHeight="1">
      <c r="A248" s="28"/>
      <c r="B248" s="240" t="s">
        <v>12</v>
      </c>
      <c r="C248" s="240"/>
      <c r="D248" s="26"/>
      <c r="E248" s="26"/>
      <c r="F248" s="207" t="s">
        <v>248</v>
      </c>
      <c r="G248" s="210"/>
      <c r="H248" s="210"/>
      <c r="I248" s="211"/>
      <c r="J248" s="25"/>
      <c r="K248" s="25"/>
      <c r="L248" s="25"/>
      <c r="M248" s="25"/>
      <c r="N248" s="25"/>
      <c r="O248" s="25"/>
      <c r="P248" s="25"/>
      <c r="Q248" s="51">
        <v>459300</v>
      </c>
      <c r="R248" s="47">
        <v>81789.78</v>
      </c>
      <c r="S248" s="51">
        <f>Q248-R248</f>
        <v>377510.22</v>
      </c>
    </row>
    <row r="249" spans="1:19" s="21" customFormat="1" ht="24" customHeight="1">
      <c r="A249" s="28"/>
      <c r="B249" s="240" t="s">
        <v>13</v>
      </c>
      <c r="C249" s="240"/>
      <c r="D249" s="26"/>
      <c r="E249" s="26"/>
      <c r="F249" s="207" t="s">
        <v>247</v>
      </c>
      <c r="G249" s="210"/>
      <c r="H249" s="210"/>
      <c r="I249" s="211"/>
      <c r="J249" s="25"/>
      <c r="K249" s="25"/>
      <c r="L249" s="25"/>
      <c r="M249" s="25"/>
      <c r="N249" s="25"/>
      <c r="O249" s="25"/>
      <c r="P249" s="25"/>
      <c r="Q249" s="51">
        <v>138700</v>
      </c>
      <c r="R249" s="47">
        <v>20160</v>
      </c>
      <c r="S249" s="51">
        <f>Q249-R249</f>
        <v>118540</v>
      </c>
    </row>
    <row r="250" spans="1:19" s="21" customFormat="1" ht="48.75" customHeight="1">
      <c r="A250" s="28"/>
      <c r="B250" s="67" t="s">
        <v>319</v>
      </c>
      <c r="C250" s="67"/>
      <c r="D250" s="26"/>
      <c r="E250" s="26"/>
      <c r="F250" s="202" t="s">
        <v>277</v>
      </c>
      <c r="G250" s="203"/>
      <c r="H250" s="203"/>
      <c r="I250" s="204"/>
      <c r="J250" s="25"/>
      <c r="K250" s="25"/>
      <c r="L250" s="25"/>
      <c r="M250" s="25"/>
      <c r="N250" s="25"/>
      <c r="O250" s="25"/>
      <c r="P250" s="25"/>
      <c r="Q250" s="38">
        <f>Q251</f>
        <v>14100</v>
      </c>
      <c r="R250" s="38">
        <f>R251</f>
        <v>3500</v>
      </c>
      <c r="S250" s="38">
        <f>S251</f>
        <v>10600</v>
      </c>
    </row>
    <row r="251" spans="1:19" s="21" customFormat="1" ht="13.5" customHeight="1">
      <c r="A251" s="28"/>
      <c r="B251" s="29" t="s">
        <v>45</v>
      </c>
      <c r="C251" s="63"/>
      <c r="D251" s="26"/>
      <c r="E251" s="26"/>
      <c r="F251" s="202" t="s">
        <v>344</v>
      </c>
      <c r="G251" s="203"/>
      <c r="H251" s="203"/>
      <c r="I251" s="204"/>
      <c r="J251" s="25"/>
      <c r="K251" s="25"/>
      <c r="L251" s="25"/>
      <c r="M251" s="25"/>
      <c r="N251" s="25"/>
      <c r="O251" s="25"/>
      <c r="P251" s="25"/>
      <c r="Q251" s="38">
        <f aca="true" t="shared" si="30" ref="Q251:R255">Q252</f>
        <v>14100</v>
      </c>
      <c r="R251" s="48">
        <f t="shared" si="30"/>
        <v>3500</v>
      </c>
      <c r="S251" s="38">
        <f aca="true" t="shared" si="31" ref="S251:S256">Q251-R251</f>
        <v>10600</v>
      </c>
    </row>
    <row r="252" spans="1:19" s="21" customFormat="1" ht="84" customHeight="1">
      <c r="A252" s="28"/>
      <c r="B252" s="29" t="s">
        <v>98</v>
      </c>
      <c r="C252" s="63"/>
      <c r="D252" s="26"/>
      <c r="E252" s="26"/>
      <c r="F252" s="202" t="s">
        <v>345</v>
      </c>
      <c r="G252" s="203"/>
      <c r="H252" s="203"/>
      <c r="I252" s="204"/>
      <c r="J252" s="25"/>
      <c r="K252" s="25"/>
      <c r="L252" s="25"/>
      <c r="M252" s="25"/>
      <c r="N252" s="25"/>
      <c r="O252" s="25"/>
      <c r="P252" s="25"/>
      <c r="Q252" s="38">
        <f t="shared" si="30"/>
        <v>14100</v>
      </c>
      <c r="R252" s="48">
        <f t="shared" si="30"/>
        <v>3500</v>
      </c>
      <c r="S252" s="38">
        <f t="shared" si="31"/>
        <v>10600</v>
      </c>
    </row>
    <row r="253" spans="1:19" s="21" customFormat="1" ht="15.75" customHeight="1">
      <c r="A253" s="28"/>
      <c r="B253" s="27" t="s">
        <v>96</v>
      </c>
      <c r="C253" s="63"/>
      <c r="D253" s="31"/>
      <c r="E253" s="31"/>
      <c r="F253" s="207" t="s">
        <v>353</v>
      </c>
      <c r="G253" s="210"/>
      <c r="H253" s="210"/>
      <c r="I253" s="211"/>
      <c r="J253" s="25"/>
      <c r="K253" s="25"/>
      <c r="L253" s="25"/>
      <c r="M253" s="25"/>
      <c r="N253" s="25"/>
      <c r="O253" s="25"/>
      <c r="P253" s="25"/>
      <c r="Q253" s="51">
        <f t="shared" si="30"/>
        <v>14100</v>
      </c>
      <c r="R253" s="47">
        <f t="shared" si="30"/>
        <v>3500</v>
      </c>
      <c r="S253" s="51">
        <f t="shared" si="31"/>
        <v>10600</v>
      </c>
    </row>
    <row r="254" spans="1:19" s="21" customFormat="1" ht="15.75" customHeight="1">
      <c r="A254" s="28"/>
      <c r="B254" s="62" t="s">
        <v>282</v>
      </c>
      <c r="C254" s="63"/>
      <c r="D254" s="26"/>
      <c r="E254" s="26"/>
      <c r="F254" s="207" t="s">
        <v>354</v>
      </c>
      <c r="G254" s="210"/>
      <c r="H254" s="210"/>
      <c r="I254" s="211"/>
      <c r="J254" s="25"/>
      <c r="K254" s="25"/>
      <c r="L254" s="25"/>
      <c r="M254" s="25"/>
      <c r="N254" s="25"/>
      <c r="O254" s="25"/>
      <c r="P254" s="25"/>
      <c r="Q254" s="51">
        <f t="shared" si="30"/>
        <v>14100</v>
      </c>
      <c r="R254" s="47">
        <f t="shared" si="30"/>
        <v>3500</v>
      </c>
      <c r="S254" s="51">
        <f t="shared" si="31"/>
        <v>10600</v>
      </c>
    </row>
    <row r="255" spans="1:19" s="21" customFormat="1" ht="15" customHeight="1">
      <c r="A255" s="28"/>
      <c r="B255" s="62" t="s">
        <v>292</v>
      </c>
      <c r="C255" s="63"/>
      <c r="D255" s="26"/>
      <c r="E255" s="26"/>
      <c r="F255" s="207" t="s">
        <v>355</v>
      </c>
      <c r="G255" s="210"/>
      <c r="H255" s="210"/>
      <c r="I255" s="211"/>
      <c r="J255" s="25"/>
      <c r="K255" s="25"/>
      <c r="L255" s="25"/>
      <c r="M255" s="25"/>
      <c r="N255" s="25"/>
      <c r="O255" s="25"/>
      <c r="P255" s="25"/>
      <c r="Q255" s="51">
        <f t="shared" si="30"/>
        <v>14100</v>
      </c>
      <c r="R255" s="47">
        <f t="shared" si="30"/>
        <v>3500</v>
      </c>
      <c r="S255" s="51">
        <f t="shared" si="31"/>
        <v>10600</v>
      </c>
    </row>
    <row r="256" spans="1:19" s="21" customFormat="1" ht="27.75" customHeight="1">
      <c r="A256" s="28"/>
      <c r="B256" s="27" t="s">
        <v>239</v>
      </c>
      <c r="C256" s="63"/>
      <c r="D256" s="26"/>
      <c r="E256" s="26"/>
      <c r="F256" s="207" t="s">
        <v>356</v>
      </c>
      <c r="G256" s="210"/>
      <c r="H256" s="210"/>
      <c r="I256" s="211"/>
      <c r="J256" s="25"/>
      <c r="K256" s="25"/>
      <c r="L256" s="25"/>
      <c r="M256" s="25"/>
      <c r="N256" s="25"/>
      <c r="O256" s="25"/>
      <c r="P256" s="25"/>
      <c r="Q256" s="51">
        <v>14100</v>
      </c>
      <c r="R256" s="47">
        <v>3500</v>
      </c>
      <c r="S256" s="51">
        <f t="shared" si="31"/>
        <v>10600</v>
      </c>
    </row>
    <row r="257" spans="1:19" s="21" customFormat="1" ht="13.5" customHeight="1">
      <c r="A257" s="28"/>
      <c r="B257" s="63"/>
      <c r="C257" s="63"/>
      <c r="D257" s="26"/>
      <c r="E257" s="26"/>
      <c r="F257" s="207"/>
      <c r="G257" s="210"/>
      <c r="H257" s="210"/>
      <c r="I257" s="211"/>
      <c r="J257" s="25"/>
      <c r="K257" s="25"/>
      <c r="L257" s="25"/>
      <c r="M257" s="25"/>
      <c r="N257" s="25"/>
      <c r="O257" s="25"/>
      <c r="P257" s="25"/>
      <c r="Q257" s="51"/>
      <c r="R257" s="47"/>
      <c r="S257" s="51"/>
    </row>
    <row r="258" spans="1:19" s="21" customFormat="1" ht="25.5">
      <c r="A258" s="23"/>
      <c r="B258" s="24" t="s">
        <v>60</v>
      </c>
      <c r="C258" s="23"/>
      <c r="D258" s="23"/>
      <c r="E258" s="23"/>
      <c r="F258" s="241"/>
      <c r="G258" s="242"/>
      <c r="H258" s="242"/>
      <c r="I258" s="243"/>
      <c r="J258" s="23"/>
      <c r="K258" s="23"/>
      <c r="L258" s="23"/>
      <c r="M258" s="23"/>
      <c r="N258" s="23"/>
      <c r="O258" s="23"/>
      <c r="P258" s="23"/>
      <c r="Q258" s="55">
        <v>-3503400</v>
      </c>
      <c r="R258" s="55">
        <v>-1181057.8299999991</v>
      </c>
      <c r="S258" s="55">
        <v>-2322342.170000002</v>
      </c>
    </row>
    <row r="259" spans="1:15" s="21" customFormat="1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</row>
    <row r="260" spans="1:15" s="21" customFormat="1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</row>
    <row r="261" spans="1:15" s="21" customFormat="1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</row>
    <row r="262" spans="1:15" s="21" customFormat="1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</row>
    <row r="263" spans="1:15" s="21" customFormat="1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</row>
    <row r="264" spans="1:15" s="21" customFormat="1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</row>
    <row r="265" spans="1:15" s="21" customFormat="1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</row>
    <row r="266" spans="1:25" s="21" customFormat="1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Y266" s="68"/>
    </row>
    <row r="267" spans="1:15" s="21" customFormat="1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</row>
    <row r="268" spans="1:15" s="21" customFormat="1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</row>
    <row r="269" spans="1:15" s="21" customFormat="1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</row>
    <row r="270" spans="1:15" s="21" customFormat="1" ht="57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</row>
    <row r="271" spans="1:15" s="21" customFormat="1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</row>
    <row r="272" spans="1:15" s="21" customFormat="1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</row>
    <row r="273" spans="1:15" s="21" customFormat="1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</row>
    <row r="274" spans="1:15" s="21" customFormat="1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</row>
    <row r="275" spans="1:15" s="21" customFormat="1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</row>
    <row r="276" spans="1:15" s="21" customFormat="1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</row>
    <row r="277" spans="1:15" s="21" customFormat="1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</row>
    <row r="278" spans="1:15" s="21" customFormat="1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</row>
    <row r="279" spans="1:15" s="21" customFormat="1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</row>
    <row r="280" spans="1:15" s="21" customFormat="1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</row>
    <row r="281" spans="1:15" s="21" customFormat="1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</row>
    <row r="282" spans="1:15" s="21" customFormat="1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</row>
    <row r="283" spans="1:15" s="21" customFormat="1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</row>
    <row r="284" spans="1:15" s="21" customFormat="1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</row>
    <row r="285" spans="1:15" s="21" customFormat="1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</row>
    <row r="286" spans="1:15" s="21" customFormat="1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</row>
    <row r="287" spans="1:15" s="21" customFormat="1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</row>
    <row r="288" spans="1:15" s="21" customFormat="1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</row>
    <row r="289" spans="1:15" s="21" customFormat="1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</row>
    <row r="290" spans="1:15" s="21" customFormat="1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</row>
    <row r="291" spans="1:15" s="21" customFormat="1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</row>
    <row r="292" spans="1:15" s="21" customFormat="1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</row>
    <row r="293" spans="1:15" s="21" customFormat="1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</row>
    <row r="294" spans="1:15" s="21" customFormat="1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</row>
    <row r="295" spans="1:15" s="21" customFormat="1" ht="17.2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</row>
    <row r="296" spans="1:15" s="21" customFormat="1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</row>
    <row r="297" spans="1:15" s="21" customFormat="1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</row>
    <row r="298" spans="1:15" s="21" customFormat="1" ht="17.2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</row>
    <row r="299" spans="1:15" s="21" customFormat="1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</row>
    <row r="300" spans="1:15" s="21" customFormat="1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</row>
    <row r="301" spans="1:15" s="21" customFormat="1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</row>
    <row r="302" spans="1:15" s="21" customFormat="1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</row>
    <row r="303" spans="1:15" s="21" customFormat="1" ht="18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</row>
    <row r="304" spans="1:15" s="21" customFormat="1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</row>
    <row r="305" spans="1:15" s="21" customFormat="1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</row>
    <row r="306" spans="1:15" s="21" customFormat="1" ht="14.2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</row>
    <row r="307" spans="1:32" s="21" customFormat="1" ht="27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</row>
    <row r="308" spans="1:32" s="21" customFormat="1" ht="21.7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</row>
    <row r="309" spans="1:32" s="21" customFormat="1" ht="34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</row>
    <row r="310" spans="1:32" s="21" customFormat="1" ht="21.7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</row>
    <row r="311" spans="1:32" s="21" customFormat="1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</row>
    <row r="312" spans="1:32" s="21" customFormat="1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</row>
    <row r="313" spans="1:32" s="21" customFormat="1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</row>
    <row r="314" spans="1:32" s="21" customFormat="1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</row>
    <row r="315" spans="1:32" s="21" customFormat="1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</row>
    <row r="318" ht="21.75" customHeight="1"/>
    <row r="381" ht="15.75" customHeight="1"/>
    <row r="385" ht="16.5" customHeight="1"/>
    <row r="386" ht="22.5" customHeight="1"/>
    <row r="388" ht="17.25" customHeight="1"/>
    <row r="393" ht="18.75" customHeight="1"/>
    <row r="396" ht="18.75" customHeight="1"/>
    <row r="401" ht="18" customHeight="1"/>
  </sheetData>
  <sheetProtection/>
  <mergeCells count="314">
    <mergeCell ref="F142:I142"/>
    <mergeCell ref="F162:I162"/>
    <mergeCell ref="F135:I135"/>
    <mergeCell ref="F136:I136"/>
    <mergeCell ref="F150:I150"/>
    <mergeCell ref="F151:I151"/>
    <mergeCell ref="F148:I148"/>
    <mergeCell ref="F149:I149"/>
    <mergeCell ref="F153:I153"/>
    <mergeCell ref="F154:I154"/>
    <mergeCell ref="F229:I229"/>
    <mergeCell ref="F230:I230"/>
    <mergeCell ref="F224:I224"/>
    <mergeCell ref="F178:I178"/>
    <mergeCell ref="F196:I196"/>
    <mergeCell ref="F197:I197"/>
    <mergeCell ref="F200:I200"/>
    <mergeCell ref="F206:I206"/>
    <mergeCell ref="F204:I204"/>
    <mergeCell ref="F205:I205"/>
    <mergeCell ref="B209:C209"/>
    <mergeCell ref="F209:I209"/>
    <mergeCell ref="F225:I225"/>
    <mergeCell ref="F222:I222"/>
    <mergeCell ref="F223:I223"/>
    <mergeCell ref="F218:I218"/>
    <mergeCell ref="F217:I217"/>
    <mergeCell ref="F220:I220"/>
    <mergeCell ref="F221:I221"/>
    <mergeCell ref="F192:I192"/>
    <mergeCell ref="F193:I193"/>
    <mergeCell ref="F195:I195"/>
    <mergeCell ref="F199:I199"/>
    <mergeCell ref="F198:I198"/>
    <mergeCell ref="F202:I202"/>
    <mergeCell ref="F227:I227"/>
    <mergeCell ref="F207:I207"/>
    <mergeCell ref="F208:I208"/>
    <mergeCell ref="F216:I216"/>
    <mergeCell ref="F210:I210"/>
    <mergeCell ref="F211:I211"/>
    <mergeCell ref="F212:I212"/>
    <mergeCell ref="F213:I213"/>
    <mergeCell ref="F214:I214"/>
    <mergeCell ref="F226:I226"/>
    <mergeCell ref="F255:I255"/>
    <mergeCell ref="F254:I254"/>
    <mergeCell ref="F248:I248"/>
    <mergeCell ref="F251:I251"/>
    <mergeCell ref="F252:I252"/>
    <mergeCell ref="F249:I249"/>
    <mergeCell ref="B203:C203"/>
    <mergeCell ref="B156:C156"/>
    <mergeCell ref="B184:C184"/>
    <mergeCell ref="F203:I203"/>
    <mergeCell ref="F194:I194"/>
    <mergeCell ref="B185:C185"/>
    <mergeCell ref="B161:C161"/>
    <mergeCell ref="B187:C187"/>
    <mergeCell ref="B195:C195"/>
    <mergeCell ref="F191:I191"/>
    <mergeCell ref="B90:C90"/>
    <mergeCell ref="F139:I139"/>
    <mergeCell ref="F140:I140"/>
    <mergeCell ref="F141:I141"/>
    <mergeCell ref="F138:I138"/>
    <mergeCell ref="F124:I124"/>
    <mergeCell ref="B110:C110"/>
    <mergeCell ref="F133:I133"/>
    <mergeCell ref="F104:I104"/>
    <mergeCell ref="B104:C104"/>
    <mergeCell ref="B178:C178"/>
    <mergeCell ref="B164:C164"/>
    <mergeCell ref="B162:C162"/>
    <mergeCell ref="B176:C176"/>
    <mergeCell ref="F175:I175"/>
    <mergeCell ref="F169:I169"/>
    <mergeCell ref="F173:I173"/>
    <mergeCell ref="F170:I170"/>
    <mergeCell ref="F166:I166"/>
    <mergeCell ref="F247:I247"/>
    <mergeCell ref="F187:I187"/>
    <mergeCell ref="F185:I185"/>
    <mergeCell ref="F238:I238"/>
    <mergeCell ref="F219:I219"/>
    <mergeCell ref="F184:I184"/>
    <mergeCell ref="F215:I215"/>
    <mergeCell ref="F201:I201"/>
    <mergeCell ref="F190:I190"/>
    <mergeCell ref="F188:I188"/>
    <mergeCell ref="B111:C111"/>
    <mergeCell ref="B179:C179"/>
    <mergeCell ref="F258:I258"/>
    <mergeCell ref="F250:I250"/>
    <mergeCell ref="F256:I256"/>
    <mergeCell ref="F257:I257"/>
    <mergeCell ref="F253:I253"/>
    <mergeCell ref="F228:I228"/>
    <mergeCell ref="F240:I240"/>
    <mergeCell ref="F246:I246"/>
    <mergeCell ref="B132:C132"/>
    <mergeCell ref="B142:C142"/>
    <mergeCell ref="B119:C119"/>
    <mergeCell ref="B127:C127"/>
    <mergeCell ref="B170:C170"/>
    <mergeCell ref="B148:C148"/>
    <mergeCell ref="B155:C155"/>
    <mergeCell ref="B168:C168"/>
    <mergeCell ref="B29:C29"/>
    <mergeCell ref="B30:C30"/>
    <mergeCell ref="B57:C57"/>
    <mergeCell ref="B248:C248"/>
    <mergeCell ref="B249:C249"/>
    <mergeCell ref="B71:C71"/>
    <mergeCell ref="B72:C72"/>
    <mergeCell ref="B80:C80"/>
    <mergeCell ref="B175:C175"/>
    <mergeCell ref="B88:C88"/>
    <mergeCell ref="B233:C233"/>
    <mergeCell ref="F243:I243"/>
    <mergeCell ref="F237:I237"/>
    <mergeCell ref="F241:I241"/>
    <mergeCell ref="F242:I242"/>
    <mergeCell ref="F239:I239"/>
    <mergeCell ref="F234:I234"/>
    <mergeCell ref="F233:I233"/>
    <mergeCell ref="F236:I236"/>
    <mergeCell ref="F235:I235"/>
    <mergeCell ref="F158:I158"/>
    <mergeCell ref="F156:I156"/>
    <mergeCell ref="F159:I159"/>
    <mergeCell ref="F157:I157"/>
    <mergeCell ref="F244:I244"/>
    <mergeCell ref="F245:I245"/>
    <mergeCell ref="F231:I231"/>
    <mergeCell ref="F232:I232"/>
    <mergeCell ref="F174:I174"/>
    <mergeCell ref="F186:I186"/>
    <mergeCell ref="F117:I117"/>
    <mergeCell ref="F155:I155"/>
    <mergeCell ref="F126:I126"/>
    <mergeCell ref="F121:I121"/>
    <mergeCell ref="F130:I130"/>
    <mergeCell ref="F131:I131"/>
    <mergeCell ref="F118:I118"/>
    <mergeCell ref="F119:I119"/>
    <mergeCell ref="F145:I145"/>
    <mergeCell ref="F152:I152"/>
    <mergeCell ref="F116:I116"/>
    <mergeCell ref="F114:I114"/>
    <mergeCell ref="F115:I115"/>
    <mergeCell ref="F99:I99"/>
    <mergeCell ref="F101:I101"/>
    <mergeCell ref="F102:I102"/>
    <mergeCell ref="F103:I103"/>
    <mergeCell ref="F106:I106"/>
    <mergeCell ref="F80:I80"/>
    <mergeCell ref="F92:I92"/>
    <mergeCell ref="F96:I96"/>
    <mergeCell ref="F113:I113"/>
    <mergeCell ref="F97:I97"/>
    <mergeCell ref="F98:I98"/>
    <mergeCell ref="F86:I86"/>
    <mergeCell ref="F109:I109"/>
    <mergeCell ref="F93:I93"/>
    <mergeCell ref="F94:I94"/>
    <mergeCell ref="F72:I72"/>
    <mergeCell ref="F73:I73"/>
    <mergeCell ref="F75:I75"/>
    <mergeCell ref="F76:I76"/>
    <mergeCell ref="F74:I74"/>
    <mergeCell ref="F111:I111"/>
    <mergeCell ref="F77:I77"/>
    <mergeCell ref="F78:I78"/>
    <mergeCell ref="F79:I79"/>
    <mergeCell ref="F81:I81"/>
    <mergeCell ref="F71:I71"/>
    <mergeCell ref="F52:I52"/>
    <mergeCell ref="F53:I53"/>
    <mergeCell ref="F56:I56"/>
    <mergeCell ref="F57:I57"/>
    <mergeCell ref="F54:I54"/>
    <mergeCell ref="F55:I55"/>
    <mergeCell ref="F59:I59"/>
    <mergeCell ref="F58:I58"/>
    <mergeCell ref="F60:I60"/>
    <mergeCell ref="F62:I62"/>
    <mergeCell ref="F63:I63"/>
    <mergeCell ref="F69:I69"/>
    <mergeCell ref="F70:I70"/>
    <mergeCell ref="F45:I45"/>
    <mergeCell ref="F46:I46"/>
    <mergeCell ref="F66:I66"/>
    <mergeCell ref="F44:I44"/>
    <mergeCell ref="F47:I47"/>
    <mergeCell ref="F68:I68"/>
    <mergeCell ref="F49:I49"/>
    <mergeCell ref="F50:I50"/>
    <mergeCell ref="F51:I51"/>
    <mergeCell ref="F48:I48"/>
    <mergeCell ref="F67:I67"/>
    <mergeCell ref="F64:I64"/>
    <mergeCell ref="F65:I65"/>
    <mergeCell ref="F35:I35"/>
    <mergeCell ref="F36:I36"/>
    <mergeCell ref="F33:I33"/>
    <mergeCell ref="F37:I37"/>
    <mergeCell ref="F42:I42"/>
    <mergeCell ref="F43:I43"/>
    <mergeCell ref="F7:I7"/>
    <mergeCell ref="E3:E5"/>
    <mergeCell ref="F8:I8"/>
    <mergeCell ref="F12:I12"/>
    <mergeCell ref="F24:I24"/>
    <mergeCell ref="F25:I25"/>
    <mergeCell ref="F13:I13"/>
    <mergeCell ref="F14:I14"/>
    <mergeCell ref="F22:I22"/>
    <mergeCell ref="F23:I23"/>
    <mergeCell ref="A1:S1"/>
    <mergeCell ref="M3:M4"/>
    <mergeCell ref="N3:N4"/>
    <mergeCell ref="A3:A5"/>
    <mergeCell ref="B3:B5"/>
    <mergeCell ref="K3:K4"/>
    <mergeCell ref="R3:R5"/>
    <mergeCell ref="S3:S5"/>
    <mergeCell ref="J3:J4"/>
    <mergeCell ref="L3:L4"/>
    <mergeCell ref="F6:I6"/>
    <mergeCell ref="F3:I5"/>
    <mergeCell ref="B19:C19"/>
    <mergeCell ref="F15:I15"/>
    <mergeCell ref="F16:I16"/>
    <mergeCell ref="F17:I17"/>
    <mergeCell ref="F18:I18"/>
    <mergeCell ref="F19:I19"/>
    <mergeCell ref="B16:C16"/>
    <mergeCell ref="B17:C17"/>
    <mergeCell ref="F27:I27"/>
    <mergeCell ref="F30:I30"/>
    <mergeCell ref="O3:O4"/>
    <mergeCell ref="P3:P4"/>
    <mergeCell ref="Q3:Q5"/>
    <mergeCell ref="B15:C15"/>
    <mergeCell ref="F9:I9"/>
    <mergeCell ref="F10:I10"/>
    <mergeCell ref="F11:I11"/>
    <mergeCell ref="C3:C4"/>
    <mergeCell ref="B20:C20"/>
    <mergeCell ref="B21:C21"/>
    <mergeCell ref="B22:C22"/>
    <mergeCell ref="B23:C23"/>
    <mergeCell ref="F21:I21"/>
    <mergeCell ref="F26:I26"/>
    <mergeCell ref="F20:I20"/>
    <mergeCell ref="B24:C24"/>
    <mergeCell ref="F28:I28"/>
    <mergeCell ref="F61:I61"/>
    <mergeCell ref="F39:I39"/>
    <mergeCell ref="F40:I40"/>
    <mergeCell ref="F41:I41"/>
    <mergeCell ref="F38:I38"/>
    <mergeCell ref="F29:I29"/>
    <mergeCell ref="F31:I31"/>
    <mergeCell ref="F32:I32"/>
    <mergeCell ref="F34:I34"/>
    <mergeCell ref="F91:I91"/>
    <mergeCell ref="F87:I87"/>
    <mergeCell ref="F88:I88"/>
    <mergeCell ref="F82:I82"/>
    <mergeCell ref="F83:I83"/>
    <mergeCell ref="F84:I84"/>
    <mergeCell ref="F85:I85"/>
    <mergeCell ref="F95:I95"/>
    <mergeCell ref="F89:I89"/>
    <mergeCell ref="F90:I90"/>
    <mergeCell ref="F107:I107"/>
    <mergeCell ref="F134:I134"/>
    <mergeCell ref="F108:I108"/>
    <mergeCell ref="F100:I100"/>
    <mergeCell ref="F122:I122"/>
    <mergeCell ref="F123:I123"/>
    <mergeCell ref="F105:I105"/>
    <mergeCell ref="F120:I120"/>
    <mergeCell ref="F112:I112"/>
    <mergeCell ref="F110:I110"/>
    <mergeCell ref="F172:I172"/>
    <mergeCell ref="F167:I167"/>
    <mergeCell ref="F189:I189"/>
    <mergeCell ref="F182:I182"/>
    <mergeCell ref="F183:I183"/>
    <mergeCell ref="F177:I177"/>
    <mergeCell ref="F179:I179"/>
    <mergeCell ref="F125:I125"/>
    <mergeCell ref="F168:I168"/>
    <mergeCell ref="F171:I171"/>
    <mergeCell ref="F144:I144"/>
    <mergeCell ref="F143:I143"/>
    <mergeCell ref="F137:I137"/>
    <mergeCell ref="F127:I127"/>
    <mergeCell ref="F160:I160"/>
    <mergeCell ref="F161:I161"/>
    <mergeCell ref="F165:I165"/>
    <mergeCell ref="F128:I128"/>
    <mergeCell ref="F129:I129"/>
    <mergeCell ref="F132:I132"/>
    <mergeCell ref="F180:I180"/>
    <mergeCell ref="F181:I181"/>
    <mergeCell ref="F176:I176"/>
    <mergeCell ref="F163:I163"/>
    <mergeCell ref="F164:I164"/>
    <mergeCell ref="F146:I146"/>
    <mergeCell ref="F147:I147"/>
  </mergeCells>
  <printOptions/>
  <pageMargins left="0.56" right="0.18" top="0.18" bottom="0.2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2"/>
  <sheetViews>
    <sheetView showGridLines="0" zoomScalePageLayoutView="0" workbookViewId="0" topLeftCell="A1">
      <selection activeCell="G29" sqref="G29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25.5">
      <c r="B1" s="4" t="s">
        <v>46</v>
      </c>
      <c r="C1" s="5"/>
      <c r="D1" s="13"/>
      <c r="E1" s="13"/>
    </row>
    <row r="2" spans="2:5" ht="12.75">
      <c r="B2" s="4" t="s">
        <v>47</v>
      </c>
      <c r="C2" s="5"/>
      <c r="D2" s="13"/>
      <c r="E2" s="13"/>
    </row>
    <row r="3" spans="2:5" ht="12.75">
      <c r="B3" s="6"/>
      <c r="C3" s="6"/>
      <c r="D3" s="14"/>
      <c r="E3" s="14"/>
    </row>
    <row r="4" spans="2:5" ht="38.25">
      <c r="B4" s="7" t="s">
        <v>48</v>
      </c>
      <c r="C4" s="6"/>
      <c r="D4" s="14"/>
      <c r="E4" s="14"/>
    </row>
    <row r="5" spans="2:5" ht="12.75">
      <c r="B5" s="6"/>
      <c r="C5" s="6"/>
      <c r="D5" s="14"/>
      <c r="E5" s="14"/>
    </row>
    <row r="6" spans="2:5" ht="25.5">
      <c r="B6" s="4" t="s">
        <v>49</v>
      </c>
      <c r="C6" s="5"/>
      <c r="D6" s="13"/>
      <c r="E6" s="15" t="s">
        <v>50</v>
      </c>
    </row>
    <row r="7" spans="2:5" ht="13.5" thickBot="1">
      <c r="B7" s="6"/>
      <c r="C7" s="6"/>
      <c r="D7" s="14"/>
      <c r="E7" s="14"/>
    </row>
    <row r="8" spans="2:5" ht="51">
      <c r="B8" s="8" t="s">
        <v>51</v>
      </c>
      <c r="C8" s="9"/>
      <c r="D8" s="16"/>
      <c r="E8" s="17">
        <v>4</v>
      </c>
    </row>
    <row r="9" spans="2:5" ht="25.5">
      <c r="B9" s="10"/>
      <c r="C9" s="6"/>
      <c r="D9" s="14"/>
      <c r="E9" s="18" t="s">
        <v>52</v>
      </c>
    </row>
    <row r="10" spans="2:5" ht="26.25" thickBot="1">
      <c r="B10" s="11"/>
      <c r="C10" s="12"/>
      <c r="D10" s="19"/>
      <c r="E10" s="20" t="s">
        <v>53</v>
      </c>
    </row>
    <row r="11" spans="2:5" ht="12.75">
      <c r="B11" s="6"/>
      <c r="C11" s="6"/>
      <c r="D11" s="14"/>
      <c r="E11" s="14"/>
    </row>
    <row r="12" spans="2:5" ht="12.75">
      <c r="B12" s="6"/>
      <c r="C12" s="6"/>
      <c r="D12" s="14"/>
      <c r="E12" s="14"/>
    </row>
  </sheetData>
  <sheetProtection/>
  <hyperlinks>
    <hyperlink ref="E9" location="'Источники'!AZ17:AZ18" display="'Источники'!AZ17:AZ18"/>
    <hyperlink ref="E10" location="'Источники'!BW17:BW18" display="'Источники'!BW17:BW18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9" sqref="K2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40" sqref="J4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E11"/>
  <sheetViews>
    <sheetView showGridLines="0" zoomScalePageLayoutView="0" workbookViewId="0" topLeftCell="A1">
      <selection activeCell="F31" sqref="F3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70" t="s">
        <v>424</v>
      </c>
      <c r="C1" s="5"/>
      <c r="D1" s="13"/>
      <c r="E1" s="13"/>
    </row>
    <row r="2" spans="2:5" ht="12.75">
      <c r="B2" s="70" t="s">
        <v>425</v>
      </c>
      <c r="C2" s="5"/>
      <c r="D2" s="13"/>
      <c r="E2" s="13"/>
    </row>
    <row r="3" spans="2:5" ht="12.75">
      <c r="B3" s="6"/>
      <c r="C3" s="6"/>
      <c r="D3" s="14"/>
      <c r="E3" s="14"/>
    </row>
    <row r="4" spans="2:5" ht="38.25">
      <c r="B4" s="71" t="s">
        <v>48</v>
      </c>
      <c r="C4" s="6"/>
      <c r="D4" s="14"/>
      <c r="E4" s="14"/>
    </row>
    <row r="5" spans="2:5" ht="12.75">
      <c r="B5" s="6"/>
      <c r="C5" s="6"/>
      <c r="D5" s="14"/>
      <c r="E5" s="14"/>
    </row>
    <row r="6" spans="2:5" ht="25.5">
      <c r="B6" s="70" t="s">
        <v>49</v>
      </c>
      <c r="C6" s="5"/>
      <c r="D6" s="13"/>
      <c r="E6" s="73" t="s">
        <v>50</v>
      </c>
    </row>
    <row r="7" spans="2:5" ht="13.5" thickBot="1">
      <c r="B7" s="6"/>
      <c r="C7" s="6"/>
      <c r="D7" s="14"/>
      <c r="E7" s="14"/>
    </row>
    <row r="8" spans="2:5" ht="51">
      <c r="B8" s="72" t="s">
        <v>51</v>
      </c>
      <c r="C8" s="9"/>
      <c r="D8" s="16"/>
      <c r="E8" s="17">
        <v>3</v>
      </c>
    </row>
    <row r="9" spans="2:5" ht="26.25" thickBot="1">
      <c r="B9" s="11"/>
      <c r="C9" s="12"/>
      <c r="D9" s="19"/>
      <c r="E9" s="74" t="s">
        <v>426</v>
      </c>
    </row>
    <row r="10" spans="2:5" ht="12.75">
      <c r="B10" s="6"/>
      <c r="C10" s="6"/>
      <c r="D10" s="14"/>
      <c r="E10" s="14"/>
    </row>
    <row r="11" spans="2:5" ht="12.75">
      <c r="B11" s="6"/>
      <c r="C11" s="6"/>
      <c r="D11" s="14"/>
      <c r="E11" s="14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zoomScalePageLayoutView="0" workbookViewId="0" topLeftCell="A1">
      <selection activeCell="D24" sqref="D24"/>
    </sheetView>
  </sheetViews>
  <sheetFormatPr defaultColWidth="9.00390625" defaultRowHeight="12.75" customHeight="1"/>
  <cols>
    <col min="1" max="1" width="43.75390625" style="160" customWidth="1"/>
    <col min="2" max="2" width="6.125" style="160" customWidth="1"/>
    <col min="3" max="3" width="25.00390625" style="160" customWidth="1"/>
    <col min="4" max="4" width="21.00390625" style="160" customWidth="1"/>
    <col min="5" max="6" width="18.75390625" style="160" customWidth="1"/>
    <col min="7" max="16384" width="9.125" style="160" customWidth="1"/>
  </cols>
  <sheetData>
    <row r="1" spans="1:6" ht="15">
      <c r="A1" s="245"/>
      <c r="B1" s="245"/>
      <c r="C1" s="245"/>
      <c r="D1" s="245"/>
      <c r="E1" s="200"/>
      <c r="F1" s="200"/>
    </row>
    <row r="2" spans="1:6" ht="18" customHeight="1" thickBot="1">
      <c r="A2" s="245" t="s">
        <v>866</v>
      </c>
      <c r="B2" s="245"/>
      <c r="C2" s="245"/>
      <c r="D2" s="245"/>
      <c r="E2" s="189"/>
      <c r="F2" s="199" t="s">
        <v>865</v>
      </c>
    </row>
    <row r="3" spans="5:6" ht="12.75">
      <c r="E3" s="198" t="s">
        <v>864</v>
      </c>
      <c r="F3" s="197" t="s">
        <v>863</v>
      </c>
    </row>
    <row r="4" spans="1:6" ht="12.75">
      <c r="A4" s="246" t="s">
        <v>896</v>
      </c>
      <c r="B4" s="246"/>
      <c r="C4" s="246"/>
      <c r="D4" s="246"/>
      <c r="E4" s="189" t="s">
        <v>862</v>
      </c>
      <c r="F4" s="196" t="s">
        <v>895</v>
      </c>
    </row>
    <row r="5" spans="5:6" ht="12.75">
      <c r="E5" s="189" t="s">
        <v>861</v>
      </c>
      <c r="F5" s="195" t="s">
        <v>860</v>
      </c>
    </row>
    <row r="6" spans="1:6" ht="26.25" customHeight="1">
      <c r="A6" s="192" t="s">
        <v>859</v>
      </c>
      <c r="B6" s="247" t="s">
        <v>858</v>
      </c>
      <c r="C6" s="248"/>
      <c r="D6" s="248"/>
      <c r="E6" s="189" t="s">
        <v>857</v>
      </c>
      <c r="F6" s="195" t="s">
        <v>532</v>
      </c>
    </row>
    <row r="7" spans="1:6" ht="26.25" customHeight="1">
      <c r="A7" s="192" t="s">
        <v>856</v>
      </c>
      <c r="B7" s="249" t="s">
        <v>855</v>
      </c>
      <c r="C7" s="249"/>
      <c r="D7" s="249"/>
      <c r="E7" s="189" t="s">
        <v>854</v>
      </c>
      <c r="F7" s="194" t="s">
        <v>853</v>
      </c>
    </row>
    <row r="8" spans="1:6" ht="12.75">
      <c r="A8" s="192" t="s">
        <v>852</v>
      </c>
      <c r="B8" s="192"/>
      <c r="C8" s="192"/>
      <c r="D8" s="190"/>
      <c r="E8" s="189"/>
      <c r="F8" s="193"/>
    </row>
    <row r="9" spans="1:6" ht="13.5" thickBot="1">
      <c r="A9" s="192" t="s">
        <v>851</v>
      </c>
      <c r="B9" s="192"/>
      <c r="C9" s="191"/>
      <c r="D9" s="190"/>
      <c r="E9" s="189" t="s">
        <v>850</v>
      </c>
      <c r="F9" s="188" t="s">
        <v>849</v>
      </c>
    </row>
    <row r="10" spans="1:6" ht="20.25" customHeight="1" thickBot="1">
      <c r="A10" s="245" t="s">
        <v>848</v>
      </c>
      <c r="B10" s="245"/>
      <c r="C10" s="245"/>
      <c r="D10" s="245"/>
      <c r="E10" s="187"/>
      <c r="F10" s="186"/>
    </row>
    <row r="11" spans="1:6" ht="3.75" customHeight="1">
      <c r="A11" s="253" t="s">
        <v>847</v>
      </c>
      <c r="B11" s="250" t="s">
        <v>531</v>
      </c>
      <c r="C11" s="250" t="s">
        <v>846</v>
      </c>
      <c r="D11" s="259" t="s">
        <v>8</v>
      </c>
      <c r="E11" s="259" t="s">
        <v>2</v>
      </c>
      <c r="F11" s="256" t="s">
        <v>3</v>
      </c>
    </row>
    <row r="12" spans="1:6" ht="3" customHeight="1">
      <c r="A12" s="254"/>
      <c r="B12" s="251"/>
      <c r="C12" s="251"/>
      <c r="D12" s="260"/>
      <c r="E12" s="260"/>
      <c r="F12" s="257"/>
    </row>
    <row r="13" spans="1:6" ht="3" customHeight="1">
      <c r="A13" s="254"/>
      <c r="B13" s="251"/>
      <c r="C13" s="251"/>
      <c r="D13" s="260"/>
      <c r="E13" s="260"/>
      <c r="F13" s="257"/>
    </row>
    <row r="14" spans="1:6" ht="3" customHeight="1">
      <c r="A14" s="254"/>
      <c r="B14" s="251"/>
      <c r="C14" s="251"/>
      <c r="D14" s="260"/>
      <c r="E14" s="260"/>
      <c r="F14" s="257"/>
    </row>
    <row r="15" spans="1:6" ht="3" customHeight="1">
      <c r="A15" s="254"/>
      <c r="B15" s="251"/>
      <c r="C15" s="251"/>
      <c r="D15" s="260"/>
      <c r="E15" s="260"/>
      <c r="F15" s="257"/>
    </row>
    <row r="16" spans="1:6" ht="3" customHeight="1">
      <c r="A16" s="254"/>
      <c r="B16" s="251"/>
      <c r="C16" s="251"/>
      <c r="D16" s="260"/>
      <c r="E16" s="260"/>
      <c r="F16" s="257"/>
    </row>
    <row r="17" spans="1:6" ht="23.25" customHeight="1">
      <c r="A17" s="255"/>
      <c r="B17" s="252"/>
      <c r="C17" s="252"/>
      <c r="D17" s="261"/>
      <c r="E17" s="261"/>
      <c r="F17" s="258"/>
    </row>
    <row r="18" spans="1:6" ht="12" customHeight="1" thickBot="1">
      <c r="A18" s="185">
        <v>1</v>
      </c>
      <c r="B18" s="184">
        <v>2</v>
      </c>
      <c r="C18" s="183">
        <v>3</v>
      </c>
      <c r="D18" s="182" t="s">
        <v>845</v>
      </c>
      <c r="E18" s="181" t="s">
        <v>844</v>
      </c>
      <c r="F18" s="180" t="s">
        <v>843</v>
      </c>
    </row>
    <row r="19" spans="1:6" ht="12.75">
      <c r="A19" s="179" t="s">
        <v>842</v>
      </c>
      <c r="B19" s="178" t="s">
        <v>709</v>
      </c>
      <c r="C19" s="177" t="s">
        <v>841</v>
      </c>
      <c r="D19" s="175">
        <v>54186564</v>
      </c>
      <c r="E19" s="176">
        <v>21939216.67</v>
      </c>
      <c r="F19" s="175">
        <f>IF(OR(D19="-",E19=D19),"-",D19-IF(E19="-",0,E19))</f>
        <v>32247347.33</v>
      </c>
    </row>
    <row r="20" spans="1:6" ht="12.75">
      <c r="A20" s="174" t="s">
        <v>431</v>
      </c>
      <c r="B20" s="173"/>
      <c r="C20" s="172"/>
      <c r="D20" s="171"/>
      <c r="E20" s="171"/>
      <c r="F20" s="170"/>
    </row>
    <row r="21" spans="1:6" ht="12.75">
      <c r="A21" s="168" t="s">
        <v>840</v>
      </c>
      <c r="B21" s="167" t="s">
        <v>709</v>
      </c>
      <c r="C21" s="166" t="s">
        <v>839</v>
      </c>
      <c r="D21" s="165">
        <v>19907200</v>
      </c>
      <c r="E21" s="165">
        <v>14558135.67</v>
      </c>
      <c r="F21" s="164">
        <f aca="true" t="shared" si="0" ref="F21:F52">IF(OR(D21="-",E21=D21),"-",D21-IF(E21="-",0,E21))</f>
        <v>5349064.33</v>
      </c>
    </row>
    <row r="22" spans="1:6" ht="12.75">
      <c r="A22" s="168" t="s">
        <v>838</v>
      </c>
      <c r="B22" s="167" t="s">
        <v>709</v>
      </c>
      <c r="C22" s="166" t="s">
        <v>837</v>
      </c>
      <c r="D22" s="165">
        <v>2703200</v>
      </c>
      <c r="E22" s="165">
        <v>2030883.56</v>
      </c>
      <c r="F22" s="164">
        <f t="shared" si="0"/>
        <v>672316.44</v>
      </c>
    </row>
    <row r="23" spans="1:6" ht="12.75">
      <c r="A23" s="168" t="s">
        <v>836</v>
      </c>
      <c r="B23" s="167" t="s">
        <v>709</v>
      </c>
      <c r="C23" s="166" t="s">
        <v>835</v>
      </c>
      <c r="D23" s="165">
        <v>2703200</v>
      </c>
      <c r="E23" s="165">
        <v>2030883.56</v>
      </c>
      <c r="F23" s="164">
        <f t="shared" si="0"/>
        <v>672316.44</v>
      </c>
    </row>
    <row r="24" spans="1:6" ht="67.5">
      <c r="A24" s="169" t="s">
        <v>834</v>
      </c>
      <c r="B24" s="167" t="s">
        <v>709</v>
      </c>
      <c r="C24" s="166" t="s">
        <v>833</v>
      </c>
      <c r="D24" s="165">
        <v>2342200</v>
      </c>
      <c r="E24" s="165">
        <v>1605608.82</v>
      </c>
      <c r="F24" s="164">
        <f t="shared" si="0"/>
        <v>736591.1799999999</v>
      </c>
    </row>
    <row r="25" spans="1:6" ht="90">
      <c r="A25" s="169" t="s">
        <v>832</v>
      </c>
      <c r="B25" s="167" t="s">
        <v>709</v>
      </c>
      <c r="C25" s="166" t="s">
        <v>831</v>
      </c>
      <c r="D25" s="165" t="s">
        <v>740</v>
      </c>
      <c r="E25" s="165">
        <v>1605429.84</v>
      </c>
      <c r="F25" s="164" t="str">
        <f t="shared" si="0"/>
        <v>-</v>
      </c>
    </row>
    <row r="26" spans="1:6" ht="67.5">
      <c r="A26" s="169" t="s">
        <v>830</v>
      </c>
      <c r="B26" s="167" t="s">
        <v>709</v>
      </c>
      <c r="C26" s="166" t="s">
        <v>829</v>
      </c>
      <c r="D26" s="165" t="s">
        <v>740</v>
      </c>
      <c r="E26" s="165">
        <v>178.98</v>
      </c>
      <c r="F26" s="164" t="str">
        <f t="shared" si="0"/>
        <v>-</v>
      </c>
    </row>
    <row r="27" spans="1:6" ht="101.25">
      <c r="A27" s="169" t="s">
        <v>828</v>
      </c>
      <c r="B27" s="167" t="s">
        <v>709</v>
      </c>
      <c r="C27" s="166" t="s">
        <v>827</v>
      </c>
      <c r="D27" s="165">
        <v>1400</v>
      </c>
      <c r="E27" s="165">
        <v>7559.1</v>
      </c>
      <c r="F27" s="164">
        <f t="shared" si="0"/>
        <v>-6159.1</v>
      </c>
    </row>
    <row r="28" spans="1:6" ht="123.75">
      <c r="A28" s="169" t="s">
        <v>826</v>
      </c>
      <c r="B28" s="167" t="s">
        <v>709</v>
      </c>
      <c r="C28" s="166" t="s">
        <v>825</v>
      </c>
      <c r="D28" s="165" t="s">
        <v>740</v>
      </c>
      <c r="E28" s="165">
        <v>7559.1</v>
      </c>
      <c r="F28" s="164" t="str">
        <f t="shared" si="0"/>
        <v>-</v>
      </c>
    </row>
    <row r="29" spans="1:6" ht="33.75">
      <c r="A29" s="168" t="s">
        <v>824</v>
      </c>
      <c r="B29" s="167" t="s">
        <v>709</v>
      </c>
      <c r="C29" s="166" t="s">
        <v>823</v>
      </c>
      <c r="D29" s="165">
        <v>359600</v>
      </c>
      <c r="E29" s="165">
        <v>417715.64</v>
      </c>
      <c r="F29" s="164">
        <f t="shared" si="0"/>
        <v>-58115.640000000014</v>
      </c>
    </row>
    <row r="30" spans="1:6" ht="67.5">
      <c r="A30" s="168" t="s">
        <v>822</v>
      </c>
      <c r="B30" s="167" t="s">
        <v>709</v>
      </c>
      <c r="C30" s="166" t="s">
        <v>821</v>
      </c>
      <c r="D30" s="165" t="s">
        <v>740</v>
      </c>
      <c r="E30" s="165">
        <v>417615.3</v>
      </c>
      <c r="F30" s="164" t="str">
        <f t="shared" si="0"/>
        <v>-</v>
      </c>
    </row>
    <row r="31" spans="1:6" ht="45">
      <c r="A31" s="168" t="s">
        <v>879</v>
      </c>
      <c r="B31" s="167" t="s">
        <v>709</v>
      </c>
      <c r="C31" s="166" t="s">
        <v>878</v>
      </c>
      <c r="D31" s="165" t="s">
        <v>740</v>
      </c>
      <c r="E31" s="165">
        <v>100.34</v>
      </c>
      <c r="F31" s="164" t="str">
        <f t="shared" si="0"/>
        <v>-</v>
      </c>
    </row>
    <row r="32" spans="1:6" ht="22.5">
      <c r="A32" s="168" t="s">
        <v>820</v>
      </c>
      <c r="B32" s="167" t="s">
        <v>709</v>
      </c>
      <c r="C32" s="166" t="s">
        <v>819</v>
      </c>
      <c r="D32" s="165">
        <v>2807800</v>
      </c>
      <c r="E32" s="165">
        <v>1564263.81</v>
      </c>
      <c r="F32" s="164">
        <f t="shared" si="0"/>
        <v>1243536.19</v>
      </c>
    </row>
    <row r="33" spans="1:6" ht="22.5">
      <c r="A33" s="168" t="s">
        <v>818</v>
      </c>
      <c r="B33" s="167" t="s">
        <v>709</v>
      </c>
      <c r="C33" s="166" t="s">
        <v>817</v>
      </c>
      <c r="D33" s="165">
        <v>2807800</v>
      </c>
      <c r="E33" s="165">
        <v>1564263.81</v>
      </c>
      <c r="F33" s="164">
        <f t="shared" si="0"/>
        <v>1243536.19</v>
      </c>
    </row>
    <row r="34" spans="1:6" ht="67.5">
      <c r="A34" s="168" t="s">
        <v>816</v>
      </c>
      <c r="B34" s="167" t="s">
        <v>709</v>
      </c>
      <c r="C34" s="166" t="s">
        <v>815</v>
      </c>
      <c r="D34" s="165">
        <v>1100000</v>
      </c>
      <c r="E34" s="165">
        <v>530804.29</v>
      </c>
      <c r="F34" s="164">
        <f t="shared" si="0"/>
        <v>569195.71</v>
      </c>
    </row>
    <row r="35" spans="1:6" ht="78.75">
      <c r="A35" s="169" t="s">
        <v>814</v>
      </c>
      <c r="B35" s="167" t="s">
        <v>709</v>
      </c>
      <c r="C35" s="166" t="s">
        <v>813</v>
      </c>
      <c r="D35" s="165">
        <v>25000</v>
      </c>
      <c r="E35" s="165">
        <v>14331.1</v>
      </c>
      <c r="F35" s="164">
        <f t="shared" si="0"/>
        <v>10668.9</v>
      </c>
    </row>
    <row r="36" spans="1:6" ht="67.5">
      <c r="A36" s="168" t="s">
        <v>812</v>
      </c>
      <c r="B36" s="167" t="s">
        <v>709</v>
      </c>
      <c r="C36" s="166" t="s">
        <v>811</v>
      </c>
      <c r="D36" s="165">
        <v>1682800</v>
      </c>
      <c r="E36" s="165">
        <v>1061827.53</v>
      </c>
      <c r="F36" s="164">
        <f t="shared" si="0"/>
        <v>620972.47</v>
      </c>
    </row>
    <row r="37" spans="1:6" ht="67.5">
      <c r="A37" s="168" t="s">
        <v>810</v>
      </c>
      <c r="B37" s="167" t="s">
        <v>709</v>
      </c>
      <c r="C37" s="166" t="s">
        <v>809</v>
      </c>
      <c r="D37" s="165" t="s">
        <v>740</v>
      </c>
      <c r="E37" s="165">
        <v>-42699.11</v>
      </c>
      <c r="F37" s="164" t="str">
        <f t="shared" si="0"/>
        <v>-</v>
      </c>
    </row>
    <row r="38" spans="1:6" ht="12.75">
      <c r="A38" s="168" t="s">
        <v>808</v>
      </c>
      <c r="B38" s="167" t="s">
        <v>709</v>
      </c>
      <c r="C38" s="166" t="s">
        <v>807</v>
      </c>
      <c r="D38" s="165" t="s">
        <v>740</v>
      </c>
      <c r="E38" s="165">
        <v>500</v>
      </c>
      <c r="F38" s="164" t="str">
        <f t="shared" si="0"/>
        <v>-</v>
      </c>
    </row>
    <row r="39" spans="1:6" ht="12.75">
      <c r="A39" s="168" t="s">
        <v>805</v>
      </c>
      <c r="B39" s="167" t="s">
        <v>709</v>
      </c>
      <c r="C39" s="166" t="s">
        <v>806</v>
      </c>
      <c r="D39" s="165" t="s">
        <v>740</v>
      </c>
      <c r="E39" s="165">
        <v>500</v>
      </c>
      <c r="F39" s="164" t="str">
        <f t="shared" si="0"/>
        <v>-</v>
      </c>
    </row>
    <row r="40" spans="1:6" ht="12.75">
      <c r="A40" s="168" t="s">
        <v>805</v>
      </c>
      <c r="B40" s="167" t="s">
        <v>709</v>
      </c>
      <c r="C40" s="166" t="s">
        <v>804</v>
      </c>
      <c r="D40" s="165" t="s">
        <v>740</v>
      </c>
      <c r="E40" s="165">
        <v>500</v>
      </c>
      <c r="F40" s="164" t="str">
        <f t="shared" si="0"/>
        <v>-</v>
      </c>
    </row>
    <row r="41" spans="1:6" ht="33.75">
      <c r="A41" s="168" t="s">
        <v>803</v>
      </c>
      <c r="B41" s="167" t="s">
        <v>709</v>
      </c>
      <c r="C41" s="166" t="s">
        <v>802</v>
      </c>
      <c r="D41" s="165" t="s">
        <v>740</v>
      </c>
      <c r="E41" s="165">
        <v>500</v>
      </c>
      <c r="F41" s="164" t="str">
        <f t="shared" si="0"/>
        <v>-</v>
      </c>
    </row>
    <row r="42" spans="1:6" ht="12.75">
      <c r="A42" s="168" t="s">
        <v>801</v>
      </c>
      <c r="B42" s="167" t="s">
        <v>709</v>
      </c>
      <c r="C42" s="166" t="s">
        <v>800</v>
      </c>
      <c r="D42" s="165">
        <v>14291200</v>
      </c>
      <c r="E42" s="165">
        <v>10758557.92</v>
      </c>
      <c r="F42" s="164">
        <f t="shared" si="0"/>
        <v>3532642.08</v>
      </c>
    </row>
    <row r="43" spans="1:6" ht="12.75">
      <c r="A43" s="168" t="s">
        <v>799</v>
      </c>
      <c r="B43" s="167" t="s">
        <v>709</v>
      </c>
      <c r="C43" s="166" t="s">
        <v>798</v>
      </c>
      <c r="D43" s="165">
        <v>3200200</v>
      </c>
      <c r="E43" s="165">
        <v>1244832.67</v>
      </c>
      <c r="F43" s="164">
        <f t="shared" si="0"/>
        <v>1955367.33</v>
      </c>
    </row>
    <row r="44" spans="1:6" ht="33.75">
      <c r="A44" s="168" t="s">
        <v>797</v>
      </c>
      <c r="B44" s="167" t="s">
        <v>709</v>
      </c>
      <c r="C44" s="166" t="s">
        <v>796</v>
      </c>
      <c r="D44" s="165">
        <v>3200200</v>
      </c>
      <c r="E44" s="165">
        <v>1244832.67</v>
      </c>
      <c r="F44" s="164">
        <f t="shared" si="0"/>
        <v>1955367.33</v>
      </c>
    </row>
    <row r="45" spans="1:6" ht="67.5">
      <c r="A45" s="168" t="s">
        <v>795</v>
      </c>
      <c r="B45" s="167" t="s">
        <v>709</v>
      </c>
      <c r="C45" s="166" t="s">
        <v>794</v>
      </c>
      <c r="D45" s="165" t="s">
        <v>740</v>
      </c>
      <c r="E45" s="165">
        <v>1223574.46</v>
      </c>
      <c r="F45" s="164" t="str">
        <f t="shared" si="0"/>
        <v>-</v>
      </c>
    </row>
    <row r="46" spans="1:6" ht="45">
      <c r="A46" s="168" t="s">
        <v>793</v>
      </c>
      <c r="B46" s="167" t="s">
        <v>709</v>
      </c>
      <c r="C46" s="166" t="s">
        <v>792</v>
      </c>
      <c r="D46" s="165" t="s">
        <v>740</v>
      </c>
      <c r="E46" s="165">
        <v>21258.21</v>
      </c>
      <c r="F46" s="164" t="str">
        <f t="shared" si="0"/>
        <v>-</v>
      </c>
    </row>
    <row r="47" spans="1:6" ht="12.75">
      <c r="A47" s="168" t="s">
        <v>791</v>
      </c>
      <c r="B47" s="167" t="s">
        <v>709</v>
      </c>
      <c r="C47" s="166" t="s">
        <v>790</v>
      </c>
      <c r="D47" s="165">
        <v>2607000</v>
      </c>
      <c r="E47" s="165">
        <v>1230630.68</v>
      </c>
      <c r="F47" s="164">
        <f t="shared" si="0"/>
        <v>1376369.32</v>
      </c>
    </row>
    <row r="48" spans="1:6" ht="12.75">
      <c r="A48" s="168" t="s">
        <v>789</v>
      </c>
      <c r="B48" s="167" t="s">
        <v>709</v>
      </c>
      <c r="C48" s="166" t="s">
        <v>788</v>
      </c>
      <c r="D48" s="165">
        <v>47000</v>
      </c>
      <c r="E48" s="165">
        <v>21576.5</v>
      </c>
      <c r="F48" s="164">
        <f t="shared" si="0"/>
        <v>25423.5</v>
      </c>
    </row>
    <row r="49" spans="1:6" ht="45">
      <c r="A49" s="168" t="s">
        <v>787</v>
      </c>
      <c r="B49" s="167" t="s">
        <v>709</v>
      </c>
      <c r="C49" s="166" t="s">
        <v>786</v>
      </c>
      <c r="D49" s="165" t="s">
        <v>740</v>
      </c>
      <c r="E49" s="165">
        <v>21576.5</v>
      </c>
      <c r="F49" s="164" t="str">
        <f t="shared" si="0"/>
        <v>-</v>
      </c>
    </row>
    <row r="50" spans="1:6" ht="12.75">
      <c r="A50" s="168" t="s">
        <v>785</v>
      </c>
      <c r="B50" s="167" t="s">
        <v>709</v>
      </c>
      <c r="C50" s="166" t="s">
        <v>784</v>
      </c>
      <c r="D50" s="165">
        <v>2560000</v>
      </c>
      <c r="E50" s="165">
        <v>1209054.18</v>
      </c>
      <c r="F50" s="164">
        <f t="shared" si="0"/>
        <v>1350945.82</v>
      </c>
    </row>
    <row r="51" spans="1:6" ht="45">
      <c r="A51" s="168" t="s">
        <v>783</v>
      </c>
      <c r="B51" s="167" t="s">
        <v>709</v>
      </c>
      <c r="C51" s="166" t="s">
        <v>782</v>
      </c>
      <c r="D51" s="165" t="s">
        <v>740</v>
      </c>
      <c r="E51" s="165">
        <v>1176617.09</v>
      </c>
      <c r="F51" s="164" t="str">
        <f t="shared" si="0"/>
        <v>-</v>
      </c>
    </row>
    <row r="52" spans="1:6" ht="22.5">
      <c r="A52" s="168" t="s">
        <v>781</v>
      </c>
      <c r="B52" s="167" t="s">
        <v>709</v>
      </c>
      <c r="C52" s="166" t="s">
        <v>780</v>
      </c>
      <c r="D52" s="165" t="s">
        <v>740</v>
      </c>
      <c r="E52" s="165">
        <v>32437.1</v>
      </c>
      <c r="F52" s="164" t="str">
        <f t="shared" si="0"/>
        <v>-</v>
      </c>
    </row>
    <row r="53" spans="1:6" ht="22.5">
      <c r="A53" s="168" t="s">
        <v>779</v>
      </c>
      <c r="B53" s="167" t="s">
        <v>709</v>
      </c>
      <c r="C53" s="166" t="s">
        <v>778</v>
      </c>
      <c r="D53" s="165" t="s">
        <v>740</v>
      </c>
      <c r="E53" s="165">
        <v>-0.01</v>
      </c>
      <c r="F53" s="164" t="str">
        <f aca="true" t="shared" si="1" ref="F53:F84">IF(OR(D53="-",E53=D53),"-",D53-IF(E53="-",0,E53))</f>
        <v>-</v>
      </c>
    </row>
    <row r="54" spans="1:6" ht="12.75">
      <c r="A54" s="168" t="s">
        <v>777</v>
      </c>
      <c r="B54" s="167" t="s">
        <v>709</v>
      </c>
      <c r="C54" s="166" t="s">
        <v>776</v>
      </c>
      <c r="D54" s="165">
        <v>8484000</v>
      </c>
      <c r="E54" s="165">
        <v>8283094.57</v>
      </c>
      <c r="F54" s="164">
        <f t="shared" si="1"/>
        <v>200905.4299999997</v>
      </c>
    </row>
    <row r="55" spans="1:6" ht="12.75">
      <c r="A55" s="168" t="s">
        <v>775</v>
      </c>
      <c r="B55" s="167" t="s">
        <v>709</v>
      </c>
      <c r="C55" s="166" t="s">
        <v>774</v>
      </c>
      <c r="D55" s="165">
        <v>7448800</v>
      </c>
      <c r="E55" s="165">
        <v>5091026.9</v>
      </c>
      <c r="F55" s="164">
        <f t="shared" si="1"/>
        <v>2357773.0999999996</v>
      </c>
    </row>
    <row r="56" spans="1:6" ht="33.75">
      <c r="A56" s="168" t="s">
        <v>773</v>
      </c>
      <c r="B56" s="167" t="s">
        <v>709</v>
      </c>
      <c r="C56" s="166" t="s">
        <v>772</v>
      </c>
      <c r="D56" s="165">
        <v>7448800</v>
      </c>
      <c r="E56" s="165">
        <v>5091026.9</v>
      </c>
      <c r="F56" s="164">
        <f t="shared" si="1"/>
        <v>2357773.0999999996</v>
      </c>
    </row>
    <row r="57" spans="1:6" ht="12.75">
      <c r="A57" s="168" t="s">
        <v>771</v>
      </c>
      <c r="B57" s="167" t="s">
        <v>709</v>
      </c>
      <c r="C57" s="166" t="s">
        <v>770</v>
      </c>
      <c r="D57" s="165">
        <v>1035200</v>
      </c>
      <c r="E57" s="165">
        <v>3192067.67</v>
      </c>
      <c r="F57" s="164">
        <f t="shared" si="1"/>
        <v>-2156867.67</v>
      </c>
    </row>
    <row r="58" spans="1:6" ht="33.75">
      <c r="A58" s="168" t="s">
        <v>769</v>
      </c>
      <c r="B58" s="167" t="s">
        <v>709</v>
      </c>
      <c r="C58" s="166" t="s">
        <v>768</v>
      </c>
      <c r="D58" s="165">
        <v>1035200</v>
      </c>
      <c r="E58" s="165">
        <v>3192067.67</v>
      </c>
      <c r="F58" s="164">
        <f t="shared" si="1"/>
        <v>-2156867.67</v>
      </c>
    </row>
    <row r="59" spans="1:6" ht="12.75">
      <c r="A59" s="168" t="s">
        <v>767</v>
      </c>
      <c r="B59" s="167" t="s">
        <v>709</v>
      </c>
      <c r="C59" s="166" t="s">
        <v>766</v>
      </c>
      <c r="D59" s="165">
        <v>4000</v>
      </c>
      <c r="E59" s="165">
        <v>4460</v>
      </c>
      <c r="F59" s="164">
        <f t="shared" si="1"/>
        <v>-460</v>
      </c>
    </row>
    <row r="60" spans="1:6" ht="45">
      <c r="A60" s="168" t="s">
        <v>765</v>
      </c>
      <c r="B60" s="167" t="s">
        <v>709</v>
      </c>
      <c r="C60" s="166" t="s">
        <v>764</v>
      </c>
      <c r="D60" s="165">
        <v>4000</v>
      </c>
      <c r="E60" s="165">
        <v>4460</v>
      </c>
      <c r="F60" s="164">
        <f t="shared" si="1"/>
        <v>-460</v>
      </c>
    </row>
    <row r="61" spans="1:6" ht="67.5">
      <c r="A61" s="168" t="s">
        <v>763</v>
      </c>
      <c r="B61" s="167" t="s">
        <v>709</v>
      </c>
      <c r="C61" s="166" t="s">
        <v>762</v>
      </c>
      <c r="D61" s="165">
        <v>4000</v>
      </c>
      <c r="E61" s="165">
        <v>4460</v>
      </c>
      <c r="F61" s="164">
        <f t="shared" si="1"/>
        <v>-460</v>
      </c>
    </row>
    <row r="62" spans="1:6" ht="22.5">
      <c r="A62" s="168" t="s">
        <v>761</v>
      </c>
      <c r="B62" s="167" t="s">
        <v>709</v>
      </c>
      <c r="C62" s="166" t="s">
        <v>760</v>
      </c>
      <c r="D62" s="165">
        <v>82000</v>
      </c>
      <c r="E62" s="165">
        <v>22950.91</v>
      </c>
      <c r="F62" s="164">
        <f t="shared" si="1"/>
        <v>59049.09</v>
      </c>
    </row>
    <row r="63" spans="1:6" ht="78.75">
      <c r="A63" s="169" t="s">
        <v>759</v>
      </c>
      <c r="B63" s="167" t="s">
        <v>709</v>
      </c>
      <c r="C63" s="166" t="s">
        <v>758</v>
      </c>
      <c r="D63" s="165">
        <v>82000</v>
      </c>
      <c r="E63" s="165">
        <v>17974.79</v>
      </c>
      <c r="F63" s="164">
        <f t="shared" si="1"/>
        <v>64025.21</v>
      </c>
    </row>
    <row r="64" spans="1:6" ht="33.75">
      <c r="A64" s="168" t="s">
        <v>757</v>
      </c>
      <c r="B64" s="167" t="s">
        <v>709</v>
      </c>
      <c r="C64" s="166" t="s">
        <v>756</v>
      </c>
      <c r="D64" s="165">
        <v>82000</v>
      </c>
      <c r="E64" s="165">
        <v>17974.79</v>
      </c>
      <c r="F64" s="164">
        <f t="shared" si="1"/>
        <v>64025.21</v>
      </c>
    </row>
    <row r="65" spans="1:6" ht="33.75">
      <c r="A65" s="168" t="s">
        <v>755</v>
      </c>
      <c r="B65" s="167" t="s">
        <v>709</v>
      </c>
      <c r="C65" s="166" t="s">
        <v>754</v>
      </c>
      <c r="D65" s="165">
        <v>82000</v>
      </c>
      <c r="E65" s="165">
        <v>17974.79</v>
      </c>
      <c r="F65" s="164">
        <f t="shared" si="1"/>
        <v>64025.21</v>
      </c>
    </row>
    <row r="66" spans="1:6" ht="67.5">
      <c r="A66" s="169" t="s">
        <v>877</v>
      </c>
      <c r="B66" s="167" t="s">
        <v>709</v>
      </c>
      <c r="C66" s="166" t="s">
        <v>876</v>
      </c>
      <c r="D66" s="165" t="s">
        <v>740</v>
      </c>
      <c r="E66" s="165">
        <v>4976.12</v>
      </c>
      <c r="F66" s="164" t="str">
        <f t="shared" si="1"/>
        <v>-</v>
      </c>
    </row>
    <row r="67" spans="1:6" ht="67.5">
      <c r="A67" s="169" t="s">
        <v>875</v>
      </c>
      <c r="B67" s="167" t="s">
        <v>709</v>
      </c>
      <c r="C67" s="166" t="s">
        <v>874</v>
      </c>
      <c r="D67" s="165" t="s">
        <v>740</v>
      </c>
      <c r="E67" s="165">
        <v>4976.12</v>
      </c>
      <c r="F67" s="164" t="str">
        <f t="shared" si="1"/>
        <v>-</v>
      </c>
    </row>
    <row r="68" spans="1:6" ht="67.5">
      <c r="A68" s="168" t="s">
        <v>873</v>
      </c>
      <c r="B68" s="167" t="s">
        <v>709</v>
      </c>
      <c r="C68" s="166" t="s">
        <v>872</v>
      </c>
      <c r="D68" s="165" t="s">
        <v>740</v>
      </c>
      <c r="E68" s="165">
        <v>4976.12</v>
      </c>
      <c r="F68" s="164" t="str">
        <f t="shared" si="1"/>
        <v>-</v>
      </c>
    </row>
    <row r="69" spans="1:6" ht="22.5">
      <c r="A69" s="168" t="s">
        <v>753</v>
      </c>
      <c r="B69" s="167" t="s">
        <v>709</v>
      </c>
      <c r="C69" s="166" t="s">
        <v>752</v>
      </c>
      <c r="D69" s="165" t="s">
        <v>740</v>
      </c>
      <c r="E69" s="165">
        <v>162368.43</v>
      </c>
      <c r="F69" s="164" t="str">
        <f t="shared" si="1"/>
        <v>-</v>
      </c>
    </row>
    <row r="70" spans="1:6" ht="67.5">
      <c r="A70" s="169" t="s">
        <v>751</v>
      </c>
      <c r="B70" s="167" t="s">
        <v>709</v>
      </c>
      <c r="C70" s="166" t="s">
        <v>750</v>
      </c>
      <c r="D70" s="165" t="s">
        <v>740</v>
      </c>
      <c r="E70" s="165">
        <v>162368.43</v>
      </c>
      <c r="F70" s="164" t="str">
        <f t="shared" si="1"/>
        <v>-</v>
      </c>
    </row>
    <row r="71" spans="1:6" ht="78.75">
      <c r="A71" s="169" t="s">
        <v>749</v>
      </c>
      <c r="B71" s="167" t="s">
        <v>709</v>
      </c>
      <c r="C71" s="166" t="s">
        <v>748</v>
      </c>
      <c r="D71" s="165" t="s">
        <v>740</v>
      </c>
      <c r="E71" s="165">
        <v>162368.43</v>
      </c>
      <c r="F71" s="164" t="str">
        <f t="shared" si="1"/>
        <v>-</v>
      </c>
    </row>
    <row r="72" spans="1:6" ht="78.75">
      <c r="A72" s="169" t="s">
        <v>747</v>
      </c>
      <c r="B72" s="167" t="s">
        <v>709</v>
      </c>
      <c r="C72" s="166" t="s">
        <v>746</v>
      </c>
      <c r="D72" s="165" t="s">
        <v>740</v>
      </c>
      <c r="E72" s="165">
        <v>162368.43</v>
      </c>
      <c r="F72" s="164" t="str">
        <f t="shared" si="1"/>
        <v>-</v>
      </c>
    </row>
    <row r="73" spans="1:6" ht="12.75">
      <c r="A73" s="168" t="s">
        <v>744</v>
      </c>
      <c r="B73" s="167" t="s">
        <v>709</v>
      </c>
      <c r="C73" s="166" t="s">
        <v>745</v>
      </c>
      <c r="D73" s="165">
        <v>19000</v>
      </c>
      <c r="E73" s="165">
        <v>14151.04</v>
      </c>
      <c r="F73" s="164">
        <f t="shared" si="1"/>
        <v>4848.959999999999</v>
      </c>
    </row>
    <row r="74" spans="1:6" ht="12.75">
      <c r="A74" s="168" t="s">
        <v>892</v>
      </c>
      <c r="B74" s="167" t="s">
        <v>709</v>
      </c>
      <c r="C74" s="166" t="s">
        <v>891</v>
      </c>
      <c r="D74" s="165" t="s">
        <v>740</v>
      </c>
      <c r="E74" s="165">
        <v>0.64</v>
      </c>
      <c r="F74" s="164" t="str">
        <f t="shared" si="1"/>
        <v>-</v>
      </c>
    </row>
    <row r="75" spans="1:6" ht="22.5">
      <c r="A75" s="168" t="s">
        <v>890</v>
      </c>
      <c r="B75" s="167" t="s">
        <v>709</v>
      </c>
      <c r="C75" s="166" t="s">
        <v>889</v>
      </c>
      <c r="D75" s="165" t="s">
        <v>740</v>
      </c>
      <c r="E75" s="165">
        <v>0.64</v>
      </c>
      <c r="F75" s="164" t="str">
        <f t="shared" si="1"/>
        <v>-</v>
      </c>
    </row>
    <row r="76" spans="1:6" ht="12.75">
      <c r="A76" s="168" t="s">
        <v>744</v>
      </c>
      <c r="B76" s="167" t="s">
        <v>709</v>
      </c>
      <c r="C76" s="166" t="s">
        <v>743</v>
      </c>
      <c r="D76" s="165">
        <v>19000</v>
      </c>
      <c r="E76" s="165">
        <v>14150.4</v>
      </c>
      <c r="F76" s="164">
        <f t="shared" si="1"/>
        <v>4849.6</v>
      </c>
    </row>
    <row r="77" spans="1:6" ht="22.5">
      <c r="A77" s="168" t="s">
        <v>742</v>
      </c>
      <c r="B77" s="167" t="s">
        <v>709</v>
      </c>
      <c r="C77" s="166" t="s">
        <v>741</v>
      </c>
      <c r="D77" s="165">
        <v>19000</v>
      </c>
      <c r="E77" s="165">
        <v>14150.4</v>
      </c>
      <c r="F77" s="164">
        <f t="shared" si="1"/>
        <v>4849.6</v>
      </c>
    </row>
    <row r="78" spans="1:6" ht="12.75">
      <c r="A78" s="168" t="s">
        <v>739</v>
      </c>
      <c r="B78" s="167" t="s">
        <v>709</v>
      </c>
      <c r="C78" s="166" t="s">
        <v>738</v>
      </c>
      <c r="D78" s="165">
        <v>34279364</v>
      </c>
      <c r="E78" s="165">
        <v>7381081</v>
      </c>
      <c r="F78" s="164">
        <f t="shared" si="1"/>
        <v>26898283</v>
      </c>
    </row>
    <row r="79" spans="1:6" ht="22.5">
      <c r="A79" s="168" t="s">
        <v>737</v>
      </c>
      <c r="B79" s="167" t="s">
        <v>709</v>
      </c>
      <c r="C79" s="166" t="s">
        <v>736</v>
      </c>
      <c r="D79" s="165">
        <v>34279364</v>
      </c>
      <c r="E79" s="165">
        <v>7381081</v>
      </c>
      <c r="F79" s="164">
        <f t="shared" si="1"/>
        <v>26898283</v>
      </c>
    </row>
    <row r="80" spans="1:6" ht="22.5">
      <c r="A80" s="168" t="s">
        <v>735</v>
      </c>
      <c r="B80" s="167" t="s">
        <v>709</v>
      </c>
      <c r="C80" s="166" t="s">
        <v>734</v>
      </c>
      <c r="D80" s="165">
        <v>5835300</v>
      </c>
      <c r="E80" s="165">
        <v>4302650</v>
      </c>
      <c r="F80" s="164">
        <f t="shared" si="1"/>
        <v>1532650</v>
      </c>
    </row>
    <row r="81" spans="1:6" ht="12.75">
      <c r="A81" s="168" t="s">
        <v>733</v>
      </c>
      <c r="B81" s="167" t="s">
        <v>709</v>
      </c>
      <c r="C81" s="166" t="s">
        <v>732</v>
      </c>
      <c r="D81" s="165">
        <v>5835300</v>
      </c>
      <c r="E81" s="165">
        <v>4302650</v>
      </c>
      <c r="F81" s="164">
        <f t="shared" si="1"/>
        <v>1532650</v>
      </c>
    </row>
    <row r="82" spans="1:6" ht="22.5">
      <c r="A82" s="168" t="s">
        <v>731</v>
      </c>
      <c r="B82" s="167" t="s">
        <v>709</v>
      </c>
      <c r="C82" s="166" t="s">
        <v>730</v>
      </c>
      <c r="D82" s="165">
        <v>5835300</v>
      </c>
      <c r="E82" s="165">
        <v>4302650</v>
      </c>
      <c r="F82" s="164">
        <f t="shared" si="1"/>
        <v>1532650</v>
      </c>
    </row>
    <row r="83" spans="1:6" ht="22.5">
      <c r="A83" s="168" t="s">
        <v>729</v>
      </c>
      <c r="B83" s="167" t="s">
        <v>709</v>
      </c>
      <c r="C83" s="166" t="s">
        <v>728</v>
      </c>
      <c r="D83" s="165">
        <v>23337484</v>
      </c>
      <c r="E83" s="165">
        <v>1926151</v>
      </c>
      <c r="F83" s="164">
        <f t="shared" si="1"/>
        <v>21411333</v>
      </c>
    </row>
    <row r="84" spans="1:6" ht="33.75">
      <c r="A84" s="168" t="s">
        <v>883</v>
      </c>
      <c r="B84" s="167" t="s">
        <v>709</v>
      </c>
      <c r="C84" s="166" t="s">
        <v>882</v>
      </c>
      <c r="D84" s="165">
        <v>2900000</v>
      </c>
      <c r="E84" s="165" t="s">
        <v>740</v>
      </c>
      <c r="F84" s="164">
        <f t="shared" si="1"/>
        <v>2900000</v>
      </c>
    </row>
    <row r="85" spans="1:6" ht="33.75">
      <c r="A85" s="168" t="s">
        <v>881</v>
      </c>
      <c r="B85" s="167" t="s">
        <v>709</v>
      </c>
      <c r="C85" s="166" t="s">
        <v>880</v>
      </c>
      <c r="D85" s="165">
        <v>2900000</v>
      </c>
      <c r="E85" s="165" t="s">
        <v>740</v>
      </c>
      <c r="F85" s="164">
        <f>IF(OR(D85="-",E85=D85),"-",D85-IF(E85="-",0,E85))</f>
        <v>2900000</v>
      </c>
    </row>
    <row r="86" spans="1:6" ht="12.75">
      <c r="A86" s="168" t="s">
        <v>727</v>
      </c>
      <c r="B86" s="167" t="s">
        <v>709</v>
      </c>
      <c r="C86" s="166" t="s">
        <v>726</v>
      </c>
      <c r="D86" s="165">
        <v>20437484</v>
      </c>
      <c r="E86" s="165">
        <v>1926151</v>
      </c>
      <c r="F86" s="164">
        <f>IF(OR(D86="-",E86=D86),"-",D86-IF(E86="-",0,E86))</f>
        <v>18511333</v>
      </c>
    </row>
    <row r="87" spans="1:6" ht="12.75">
      <c r="A87" s="168" t="s">
        <v>725</v>
      </c>
      <c r="B87" s="167" t="s">
        <v>709</v>
      </c>
      <c r="C87" s="166" t="s">
        <v>724</v>
      </c>
      <c r="D87" s="165">
        <v>20437484</v>
      </c>
      <c r="E87" s="165">
        <v>1926151</v>
      </c>
      <c r="F87" s="164">
        <f>IF(OR(D87="-",E87=D87),"-",D87-IF(E87="-",0,E87))</f>
        <v>18511333</v>
      </c>
    </row>
    <row r="88" spans="1:6" ht="22.5">
      <c r="A88" s="168" t="s">
        <v>723</v>
      </c>
      <c r="B88" s="167" t="s">
        <v>709</v>
      </c>
      <c r="C88" s="166" t="s">
        <v>722</v>
      </c>
      <c r="D88" s="165">
        <v>185280</v>
      </c>
      <c r="E88" s="165">
        <v>185280</v>
      </c>
      <c r="F88" s="164" t="str">
        <f>IF(OR(D88="-",E88=D88),"-",D88-IF(E88="-",0,E88))</f>
        <v>-</v>
      </c>
    </row>
    <row r="89" spans="1:6" ht="33.75">
      <c r="A89" s="168" t="s">
        <v>721</v>
      </c>
      <c r="B89" s="167" t="s">
        <v>709</v>
      </c>
      <c r="C89" s="166" t="s">
        <v>720</v>
      </c>
      <c r="D89" s="165">
        <v>184280</v>
      </c>
      <c r="E89" s="165">
        <v>184280</v>
      </c>
      <c r="F89" s="164" t="str">
        <f>IF(OR(D89="-",E89=D89),"-",D89-IF(E89="-",0,E89))</f>
        <v>-</v>
      </c>
    </row>
    <row r="90" spans="1:6" ht="33.75">
      <c r="A90" s="168" t="s">
        <v>719</v>
      </c>
      <c r="B90" s="167" t="s">
        <v>709</v>
      </c>
      <c r="C90" s="166" t="s">
        <v>718</v>
      </c>
      <c r="D90" s="165">
        <v>184280</v>
      </c>
      <c r="E90" s="165">
        <v>184280</v>
      </c>
      <c r="F90" s="164" t="str">
        <f>IF(OR(D90="-",E90=D90),"-",D90-IF(E90="-",0,E90))</f>
        <v>-</v>
      </c>
    </row>
    <row r="91" spans="1:6" ht="33.75">
      <c r="A91" s="168" t="s">
        <v>717</v>
      </c>
      <c r="B91" s="167" t="s">
        <v>709</v>
      </c>
      <c r="C91" s="166" t="s">
        <v>716</v>
      </c>
      <c r="D91" s="165">
        <v>1000</v>
      </c>
      <c r="E91" s="165">
        <v>1000</v>
      </c>
      <c r="F91" s="164" t="str">
        <f>IF(OR(D91="-",E91=D91),"-",D91-IF(E91="-",0,E91))</f>
        <v>-</v>
      </c>
    </row>
    <row r="92" spans="1:6" ht="33.75">
      <c r="A92" s="168" t="s">
        <v>715</v>
      </c>
      <c r="B92" s="167" t="s">
        <v>709</v>
      </c>
      <c r="C92" s="166" t="s">
        <v>714</v>
      </c>
      <c r="D92" s="165">
        <v>1000</v>
      </c>
      <c r="E92" s="165">
        <v>1000</v>
      </c>
      <c r="F92" s="164" t="str">
        <f>IF(OR(D92="-",E92=D92),"-",D92-IF(E92="-",0,E92))</f>
        <v>-</v>
      </c>
    </row>
    <row r="93" spans="1:6" ht="12.75">
      <c r="A93" s="168" t="s">
        <v>414</v>
      </c>
      <c r="B93" s="167" t="s">
        <v>709</v>
      </c>
      <c r="C93" s="166" t="s">
        <v>713</v>
      </c>
      <c r="D93" s="165">
        <v>4921300</v>
      </c>
      <c r="E93" s="165">
        <v>967000</v>
      </c>
      <c r="F93" s="164">
        <f>IF(OR(D93="-",E93=D93),"-",D93-IF(E93="-",0,E93))</f>
        <v>3954300</v>
      </c>
    </row>
    <row r="94" spans="1:6" ht="22.5">
      <c r="A94" s="168" t="s">
        <v>712</v>
      </c>
      <c r="B94" s="167" t="s">
        <v>709</v>
      </c>
      <c r="C94" s="166" t="s">
        <v>711</v>
      </c>
      <c r="D94" s="165">
        <v>4921300</v>
      </c>
      <c r="E94" s="165">
        <v>967000</v>
      </c>
      <c r="F94" s="164">
        <f>IF(OR(D94="-",E94=D94),"-",D94-IF(E94="-",0,E94))</f>
        <v>3954300</v>
      </c>
    </row>
    <row r="95" spans="1:6" ht="23.25" thickBot="1">
      <c r="A95" s="168" t="s">
        <v>710</v>
      </c>
      <c r="B95" s="167" t="s">
        <v>709</v>
      </c>
      <c r="C95" s="166" t="s">
        <v>708</v>
      </c>
      <c r="D95" s="165">
        <v>4921300</v>
      </c>
      <c r="E95" s="165">
        <v>967000</v>
      </c>
      <c r="F95" s="164">
        <f>IF(OR(D95="-",E95=D95),"-",D95-IF(E95="-",0,E95))</f>
        <v>3954300</v>
      </c>
    </row>
    <row r="96" spans="1:6" ht="12.75" customHeight="1">
      <c r="A96" s="163"/>
      <c r="B96" s="162"/>
      <c r="C96" s="162"/>
      <c r="D96" s="161"/>
      <c r="E96" s="161"/>
      <c r="F96" s="161"/>
    </row>
  </sheetData>
  <sheetProtection/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4" dxfId="0" operator="equal" stopIfTrue="1">
      <formula>0</formula>
    </cfRule>
  </conditionalFormatting>
  <conditionalFormatting sqref="F30">
    <cfRule type="cellIs" priority="3" dxfId="0" operator="equal" stopIfTrue="1">
      <formula>0</formula>
    </cfRule>
  </conditionalFormatting>
  <conditionalFormatting sqref="F28">
    <cfRule type="cellIs" priority="2" dxfId="0" operator="equal" stopIfTrue="1">
      <formula>0</formula>
    </cfRule>
  </conditionalFormatting>
  <conditionalFormatting sqref="F2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8"/>
  <sheetViews>
    <sheetView tabSelected="1" zoomScalePageLayoutView="0" workbookViewId="0" topLeftCell="B202">
      <selection activeCell="Q7" sqref="Q7"/>
    </sheetView>
  </sheetViews>
  <sheetFormatPr defaultColWidth="9.00390625" defaultRowHeight="12.75"/>
  <cols>
    <col min="1" max="1" width="3.75390625" style="76" customWidth="1"/>
    <col min="2" max="2" width="44.75390625" style="76" customWidth="1"/>
    <col min="3" max="3" width="7.00390625" style="76" customWidth="1"/>
    <col min="4" max="5" width="4.625" style="76" customWidth="1"/>
    <col min="6" max="6" width="4.875" style="76" customWidth="1"/>
    <col min="7" max="7" width="8.875" style="76" customWidth="1"/>
    <col min="8" max="8" width="5.25390625" style="76" customWidth="1"/>
    <col min="9" max="9" width="6.125" style="76" customWidth="1"/>
    <col min="10" max="10" width="13.625" style="76" customWidth="1"/>
    <col min="11" max="11" width="12.375" style="76" customWidth="1"/>
    <col min="12" max="12" width="13.375" style="76" customWidth="1"/>
    <col min="13" max="15" width="9.125" style="76" customWidth="1"/>
    <col min="16" max="16" width="10.00390625" style="76" bestFit="1" customWidth="1"/>
    <col min="17" max="17" width="10.375" style="76" customWidth="1"/>
    <col min="18" max="16384" width="9.125" style="76" customWidth="1"/>
  </cols>
  <sheetData>
    <row r="1" spans="1:10" ht="9" customHeight="1">
      <c r="A1" s="119"/>
      <c r="B1" s="119"/>
      <c r="C1" s="119"/>
      <c r="D1" s="119"/>
      <c r="E1" s="119"/>
      <c r="F1" s="119"/>
      <c r="G1" s="119"/>
      <c r="H1" s="119"/>
      <c r="I1" s="119"/>
      <c r="J1" s="119"/>
    </row>
    <row r="2" spans="1:12" ht="19.5" customHeight="1">
      <c r="A2" s="262" t="s">
        <v>7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</row>
    <row r="3" spans="1:10" ht="12.75">
      <c r="A3" s="118"/>
      <c r="B3" s="118"/>
      <c r="C3" s="118"/>
      <c r="D3" s="118"/>
      <c r="E3" s="118"/>
      <c r="F3" s="118"/>
      <c r="G3" s="118"/>
      <c r="H3" s="267"/>
      <c r="I3" s="267"/>
      <c r="J3" s="267"/>
    </row>
    <row r="4" spans="1:12" ht="12.75" customHeight="1">
      <c r="A4" s="268" t="s">
        <v>214</v>
      </c>
      <c r="B4" s="270" t="s">
        <v>213</v>
      </c>
      <c r="C4" s="273" t="s">
        <v>531</v>
      </c>
      <c r="D4" s="275" t="s">
        <v>530</v>
      </c>
      <c r="E4" s="276"/>
      <c r="F4" s="276"/>
      <c r="G4" s="276"/>
      <c r="H4" s="276"/>
      <c r="I4" s="277"/>
      <c r="J4" s="271" t="s">
        <v>8</v>
      </c>
      <c r="K4" s="281" t="s">
        <v>2</v>
      </c>
      <c r="L4" s="266" t="s">
        <v>3</v>
      </c>
    </row>
    <row r="5" spans="1:16" ht="28.5" customHeight="1">
      <c r="A5" s="269"/>
      <c r="B5" s="270"/>
      <c r="C5" s="274"/>
      <c r="D5" s="278"/>
      <c r="E5" s="279"/>
      <c r="F5" s="279"/>
      <c r="G5" s="279"/>
      <c r="H5" s="279"/>
      <c r="I5" s="280"/>
      <c r="J5" s="272"/>
      <c r="K5" s="281"/>
      <c r="L5" s="266"/>
      <c r="O5" s="76" t="s">
        <v>540</v>
      </c>
      <c r="P5" s="132">
        <f>K43+K54+K96+K103+K110+K134+K179+K187+K217+K227+K245+K271+K290+K300+K321+K378+K428+K498</f>
        <v>1439575.03</v>
      </c>
    </row>
    <row r="6" spans="1:16" ht="22.5" customHeight="1">
      <c r="A6" s="117"/>
      <c r="B6" s="116" t="s">
        <v>529</v>
      </c>
      <c r="C6" s="115">
        <v>200</v>
      </c>
      <c r="D6" s="263"/>
      <c r="E6" s="264"/>
      <c r="F6" s="264"/>
      <c r="G6" s="264"/>
      <c r="H6" s="264"/>
      <c r="I6" s="265"/>
      <c r="J6" s="114">
        <f>J7+J509</f>
        <v>56567407.5</v>
      </c>
      <c r="K6" s="114">
        <f>K7+K509</f>
        <v>16836379.3</v>
      </c>
      <c r="L6" s="114">
        <f>L7+L509</f>
        <v>39731028.199999996</v>
      </c>
      <c r="M6" s="135">
        <f>K6/J6*100</f>
        <v>29.76339210878632</v>
      </c>
      <c r="O6" s="76" t="s">
        <v>541</v>
      </c>
      <c r="P6" s="132">
        <f>K86+K119+K127+K155+K255</f>
        <v>29700.2</v>
      </c>
    </row>
    <row r="7" spans="1:17" ht="25.5" customHeight="1">
      <c r="A7" s="96" t="s">
        <v>9</v>
      </c>
      <c r="B7" s="100" t="s">
        <v>571</v>
      </c>
      <c r="C7" s="100"/>
      <c r="D7" s="96" t="s">
        <v>532</v>
      </c>
      <c r="E7" s="96" t="s">
        <v>463</v>
      </c>
      <c r="F7" s="96" t="s">
        <v>463</v>
      </c>
      <c r="G7" s="101" t="s">
        <v>447</v>
      </c>
      <c r="H7" s="96" t="s">
        <v>430</v>
      </c>
      <c r="I7" s="96" t="s">
        <v>430</v>
      </c>
      <c r="J7" s="98">
        <f>J8+J156+J169+J206+J246+J396+J408+J459+J480+J499</f>
        <v>55562807.5</v>
      </c>
      <c r="K7" s="98">
        <f>K8+K156+K169+K206+K246+K396+K408+K459+K480</f>
        <v>16220556.99</v>
      </c>
      <c r="L7" s="114">
        <f aca="true" t="shared" si="0" ref="L7:L27">J7-K7</f>
        <v>39342250.51</v>
      </c>
      <c r="M7" s="135">
        <f aca="true" t="shared" si="1" ref="M7:M56">K7/J7*100</f>
        <v>29.193191848702032</v>
      </c>
      <c r="O7" s="76" t="s">
        <v>679</v>
      </c>
      <c r="P7" s="132">
        <f>J189+J198+J205+J292+J343+J369+J380+J395</f>
        <v>1201709</v>
      </c>
      <c r="Q7" s="132">
        <f>K189+K198+K205+K292+K343+K369+K380+K395</f>
        <v>797158.8799999999</v>
      </c>
    </row>
    <row r="8" spans="1:17" ht="12.75">
      <c r="A8" s="96"/>
      <c r="B8" s="100" t="s">
        <v>11</v>
      </c>
      <c r="C8" s="100"/>
      <c r="D8" s="96" t="s">
        <v>532</v>
      </c>
      <c r="E8" s="96" t="s">
        <v>440</v>
      </c>
      <c r="F8" s="96" t="s">
        <v>463</v>
      </c>
      <c r="G8" s="101" t="s">
        <v>447</v>
      </c>
      <c r="H8" s="96" t="s">
        <v>430</v>
      </c>
      <c r="I8" s="96" t="s">
        <v>430</v>
      </c>
      <c r="J8" s="98">
        <f>J9+J62+J78+J87</f>
        <v>6726297</v>
      </c>
      <c r="K8" s="98">
        <f>K9+K62+K78+K87</f>
        <v>3561747.3899999997</v>
      </c>
      <c r="L8" s="98">
        <f>L9+L62+L78+L87</f>
        <v>3164549.61</v>
      </c>
      <c r="M8" s="135">
        <f t="shared" si="1"/>
        <v>52.95257390507734</v>
      </c>
      <c r="O8" s="76" t="s">
        <v>680</v>
      </c>
      <c r="P8" s="76" t="s">
        <v>683</v>
      </c>
      <c r="Q8" s="76" t="s">
        <v>684</v>
      </c>
    </row>
    <row r="9" spans="1:13" ht="50.25" customHeight="1">
      <c r="A9" s="96"/>
      <c r="B9" s="100" t="s">
        <v>528</v>
      </c>
      <c r="C9" s="100"/>
      <c r="D9" s="96" t="s">
        <v>532</v>
      </c>
      <c r="E9" s="96" t="s">
        <v>440</v>
      </c>
      <c r="F9" s="96" t="s">
        <v>500</v>
      </c>
      <c r="G9" s="101" t="s">
        <v>447</v>
      </c>
      <c r="H9" s="96" t="s">
        <v>430</v>
      </c>
      <c r="I9" s="96" t="s">
        <v>430</v>
      </c>
      <c r="J9" s="98">
        <f aca="true" t="shared" si="2" ref="J9:L10">J10</f>
        <v>4664000</v>
      </c>
      <c r="K9" s="98">
        <f t="shared" si="2"/>
        <v>2429246.19</v>
      </c>
      <c r="L9" s="98">
        <f t="shared" si="2"/>
        <v>2234753.81</v>
      </c>
      <c r="M9" s="135">
        <f t="shared" si="1"/>
        <v>52.08503837907376</v>
      </c>
    </row>
    <row r="10" spans="1:13" ht="24">
      <c r="A10" s="96"/>
      <c r="B10" s="100" t="s">
        <v>620</v>
      </c>
      <c r="C10" s="100"/>
      <c r="D10" s="96" t="s">
        <v>532</v>
      </c>
      <c r="E10" s="96" t="s">
        <v>440</v>
      </c>
      <c r="F10" s="96" t="s">
        <v>500</v>
      </c>
      <c r="G10" s="96" t="s">
        <v>572</v>
      </c>
      <c r="H10" s="96" t="s">
        <v>430</v>
      </c>
      <c r="I10" s="96" t="s">
        <v>430</v>
      </c>
      <c r="J10" s="98">
        <f t="shared" si="2"/>
        <v>4664000</v>
      </c>
      <c r="K10" s="98">
        <f t="shared" si="2"/>
        <v>2429246.19</v>
      </c>
      <c r="L10" s="98">
        <f t="shared" si="2"/>
        <v>2234753.81</v>
      </c>
      <c r="M10" s="135">
        <f t="shared" si="1"/>
        <v>52.08503837907376</v>
      </c>
    </row>
    <row r="11" spans="1:13" ht="28.5" customHeight="1">
      <c r="A11" s="96"/>
      <c r="B11" s="99" t="s">
        <v>527</v>
      </c>
      <c r="C11" s="99"/>
      <c r="D11" s="96" t="s">
        <v>532</v>
      </c>
      <c r="E11" s="96" t="s">
        <v>440</v>
      </c>
      <c r="F11" s="96" t="s">
        <v>500</v>
      </c>
      <c r="G11" s="96" t="s">
        <v>573</v>
      </c>
      <c r="H11" s="96" t="s">
        <v>430</v>
      </c>
      <c r="I11" s="96" t="s">
        <v>430</v>
      </c>
      <c r="J11" s="98">
        <f>J12+J47+J55</f>
        <v>4664000</v>
      </c>
      <c r="K11" s="98">
        <f>K12+K47+K55</f>
        <v>2429246.19</v>
      </c>
      <c r="L11" s="98">
        <f>L12+L47+L55</f>
        <v>2234753.81</v>
      </c>
      <c r="M11" s="135">
        <f t="shared" si="1"/>
        <v>52.08503837907376</v>
      </c>
    </row>
    <row r="12" spans="1:13" ht="48">
      <c r="A12" s="96"/>
      <c r="B12" s="99" t="s">
        <v>461</v>
      </c>
      <c r="C12" s="99"/>
      <c r="D12" s="96" t="s">
        <v>532</v>
      </c>
      <c r="E12" s="96" t="s">
        <v>440</v>
      </c>
      <c r="F12" s="96" t="s">
        <v>500</v>
      </c>
      <c r="G12" s="96" t="s">
        <v>574</v>
      </c>
      <c r="H12" s="96" t="s">
        <v>430</v>
      </c>
      <c r="I12" s="96" t="s">
        <v>430</v>
      </c>
      <c r="J12" s="98">
        <f>J13+J21</f>
        <v>4643200</v>
      </c>
      <c r="K12" s="114">
        <f>K13+K21</f>
        <v>2428696.19</v>
      </c>
      <c r="L12" s="114">
        <f t="shared" si="0"/>
        <v>2214503.81</v>
      </c>
      <c r="M12" s="135">
        <f t="shared" si="1"/>
        <v>52.306516841833215</v>
      </c>
    </row>
    <row r="13" spans="1:13" ht="12.75">
      <c r="A13" s="96"/>
      <c r="B13" s="99" t="s">
        <v>526</v>
      </c>
      <c r="C13" s="99"/>
      <c r="D13" s="96" t="s">
        <v>532</v>
      </c>
      <c r="E13" s="96" t="s">
        <v>440</v>
      </c>
      <c r="F13" s="96" t="s">
        <v>500</v>
      </c>
      <c r="G13" s="96" t="s">
        <v>575</v>
      </c>
      <c r="H13" s="96" t="s">
        <v>430</v>
      </c>
      <c r="I13" s="96" t="s">
        <v>430</v>
      </c>
      <c r="J13" s="98">
        <f aca="true" t="shared" si="3" ref="J13:K16">J14</f>
        <v>1008200</v>
      </c>
      <c r="K13" s="114">
        <f t="shared" si="3"/>
        <v>579065.95</v>
      </c>
      <c r="L13" s="114">
        <f t="shared" si="0"/>
        <v>429134.05000000005</v>
      </c>
      <c r="M13" s="135">
        <f t="shared" si="1"/>
        <v>57.43562289228328</v>
      </c>
    </row>
    <row r="14" spans="1:13" ht="64.5" customHeight="1">
      <c r="A14" s="96"/>
      <c r="B14" s="100" t="s">
        <v>505</v>
      </c>
      <c r="C14" s="100"/>
      <c r="D14" s="96" t="s">
        <v>532</v>
      </c>
      <c r="E14" s="96" t="s">
        <v>440</v>
      </c>
      <c r="F14" s="96" t="s">
        <v>500</v>
      </c>
      <c r="G14" s="96" t="s">
        <v>575</v>
      </c>
      <c r="H14" s="96" t="s">
        <v>459</v>
      </c>
      <c r="I14" s="96" t="s">
        <v>430</v>
      </c>
      <c r="J14" s="98">
        <f t="shared" si="3"/>
        <v>1008200</v>
      </c>
      <c r="K14" s="114">
        <f t="shared" si="3"/>
        <v>579065.95</v>
      </c>
      <c r="L14" s="114">
        <f t="shared" si="0"/>
        <v>429134.05000000005</v>
      </c>
      <c r="M14" s="135">
        <f t="shared" si="1"/>
        <v>57.43562289228328</v>
      </c>
    </row>
    <row r="15" spans="1:13" ht="24">
      <c r="A15" s="96"/>
      <c r="B15" s="95" t="s">
        <v>458</v>
      </c>
      <c r="C15" s="95"/>
      <c r="D15" s="93" t="s">
        <v>532</v>
      </c>
      <c r="E15" s="93" t="s">
        <v>440</v>
      </c>
      <c r="F15" s="93" t="s">
        <v>500</v>
      </c>
      <c r="G15" s="93" t="s">
        <v>575</v>
      </c>
      <c r="H15" s="93" t="s">
        <v>457</v>
      </c>
      <c r="I15" s="93" t="s">
        <v>430</v>
      </c>
      <c r="J15" s="92">
        <f t="shared" si="3"/>
        <v>1008200</v>
      </c>
      <c r="K15" s="130">
        <f t="shared" si="3"/>
        <v>579065.95</v>
      </c>
      <c r="L15" s="130">
        <f t="shared" si="0"/>
        <v>429134.05000000005</v>
      </c>
      <c r="M15" s="135">
        <f t="shared" si="1"/>
        <v>57.43562289228328</v>
      </c>
    </row>
    <row r="16" spans="1:13" ht="36">
      <c r="A16" s="96"/>
      <c r="B16" s="95" t="s">
        <v>456</v>
      </c>
      <c r="C16" s="95"/>
      <c r="D16" s="93" t="s">
        <v>532</v>
      </c>
      <c r="E16" s="93" t="s">
        <v>440</v>
      </c>
      <c r="F16" s="93" t="s">
        <v>500</v>
      </c>
      <c r="G16" s="93" t="s">
        <v>575</v>
      </c>
      <c r="H16" s="93" t="s">
        <v>453</v>
      </c>
      <c r="I16" s="93" t="s">
        <v>430</v>
      </c>
      <c r="J16" s="92">
        <f t="shared" si="3"/>
        <v>1008200</v>
      </c>
      <c r="K16" s="130">
        <f t="shared" si="3"/>
        <v>579065.95</v>
      </c>
      <c r="L16" s="130">
        <f t="shared" si="0"/>
        <v>429134.05000000005</v>
      </c>
      <c r="M16" s="135">
        <f t="shared" si="1"/>
        <v>57.43562289228328</v>
      </c>
    </row>
    <row r="17" spans="1:13" ht="12.75">
      <c r="A17" s="96"/>
      <c r="B17" s="95" t="s">
        <v>282</v>
      </c>
      <c r="C17" s="95"/>
      <c r="D17" s="93" t="s">
        <v>532</v>
      </c>
      <c r="E17" s="93" t="s">
        <v>440</v>
      </c>
      <c r="F17" s="93" t="s">
        <v>500</v>
      </c>
      <c r="G17" s="93" t="s">
        <v>575</v>
      </c>
      <c r="H17" s="93" t="s">
        <v>453</v>
      </c>
      <c r="I17" s="93" t="s">
        <v>443</v>
      </c>
      <c r="J17" s="92">
        <f>J18</f>
        <v>1008200</v>
      </c>
      <c r="K17" s="92">
        <f>K18</f>
        <v>579065.95</v>
      </c>
      <c r="L17" s="130">
        <f t="shared" si="0"/>
        <v>429134.05000000005</v>
      </c>
      <c r="M17" s="135">
        <f t="shared" si="1"/>
        <v>57.43562289228328</v>
      </c>
    </row>
    <row r="18" spans="1:13" ht="18" customHeight="1">
      <c r="A18" s="96"/>
      <c r="B18" s="95" t="s">
        <v>284</v>
      </c>
      <c r="C18" s="95"/>
      <c r="D18" s="93" t="s">
        <v>532</v>
      </c>
      <c r="E18" s="93" t="s">
        <v>440</v>
      </c>
      <c r="F18" s="93" t="s">
        <v>500</v>
      </c>
      <c r="G18" s="93" t="s">
        <v>575</v>
      </c>
      <c r="H18" s="93" t="s">
        <v>453</v>
      </c>
      <c r="I18" s="93" t="s">
        <v>455</v>
      </c>
      <c r="J18" s="92">
        <f>SUM(J19:J20)</f>
        <v>1008200</v>
      </c>
      <c r="K18" s="92">
        <f>SUM(K19:K20)</f>
        <v>579065.95</v>
      </c>
      <c r="L18" s="130">
        <f t="shared" si="0"/>
        <v>429134.05000000005</v>
      </c>
      <c r="M18" s="135">
        <f t="shared" si="1"/>
        <v>57.43562289228328</v>
      </c>
    </row>
    <row r="19" spans="1:13" ht="12.75">
      <c r="A19" s="96"/>
      <c r="B19" s="95" t="s">
        <v>12</v>
      </c>
      <c r="C19" s="95"/>
      <c r="D19" s="93" t="s">
        <v>532</v>
      </c>
      <c r="E19" s="93" t="s">
        <v>440</v>
      </c>
      <c r="F19" s="93" t="s">
        <v>500</v>
      </c>
      <c r="G19" s="93" t="s">
        <v>575</v>
      </c>
      <c r="H19" s="93" t="s">
        <v>453</v>
      </c>
      <c r="I19" s="93" t="s">
        <v>454</v>
      </c>
      <c r="J19" s="92">
        <v>755900</v>
      </c>
      <c r="K19" s="130">
        <v>436968.85</v>
      </c>
      <c r="L19" s="130">
        <f t="shared" si="0"/>
        <v>318931.15</v>
      </c>
      <c r="M19" s="135">
        <f t="shared" si="1"/>
        <v>57.80775896282577</v>
      </c>
    </row>
    <row r="20" spans="1:13" ht="12.75">
      <c r="A20" s="96"/>
      <c r="B20" s="95" t="s">
        <v>13</v>
      </c>
      <c r="C20" s="95"/>
      <c r="D20" s="93" t="s">
        <v>532</v>
      </c>
      <c r="E20" s="93" t="s">
        <v>440</v>
      </c>
      <c r="F20" s="93" t="s">
        <v>500</v>
      </c>
      <c r="G20" s="93" t="s">
        <v>575</v>
      </c>
      <c r="H20" s="93" t="s">
        <v>453</v>
      </c>
      <c r="I20" s="93" t="s">
        <v>452</v>
      </c>
      <c r="J20" s="92">
        <v>252300</v>
      </c>
      <c r="K20" s="130">
        <v>142097.1</v>
      </c>
      <c r="L20" s="130">
        <f t="shared" si="0"/>
        <v>110202.9</v>
      </c>
      <c r="M20" s="135">
        <f t="shared" si="1"/>
        <v>56.320689655172416</v>
      </c>
    </row>
    <row r="21" spans="1:13" ht="12.75">
      <c r="A21" s="96"/>
      <c r="B21" s="100" t="s">
        <v>54</v>
      </c>
      <c r="C21" s="100"/>
      <c r="D21" s="96" t="s">
        <v>532</v>
      </c>
      <c r="E21" s="96" t="s">
        <v>440</v>
      </c>
      <c r="F21" s="96" t="s">
        <v>500</v>
      </c>
      <c r="G21" s="96" t="s">
        <v>576</v>
      </c>
      <c r="H21" s="96" t="s">
        <v>430</v>
      </c>
      <c r="I21" s="96" t="s">
        <v>430</v>
      </c>
      <c r="J21" s="98">
        <f>J22+J35</f>
        <v>3635000</v>
      </c>
      <c r="K21" s="98">
        <f>K22+K35</f>
        <v>1849630.24</v>
      </c>
      <c r="L21" s="114">
        <f t="shared" si="0"/>
        <v>1785369.76</v>
      </c>
      <c r="M21" s="135">
        <f t="shared" si="1"/>
        <v>50.88391306740028</v>
      </c>
    </row>
    <row r="22" spans="1:13" ht="65.25" customHeight="1">
      <c r="A22" s="96"/>
      <c r="B22" s="100" t="s">
        <v>460</v>
      </c>
      <c r="C22" s="100"/>
      <c r="D22" s="96" t="s">
        <v>532</v>
      </c>
      <c r="E22" s="96" t="s">
        <v>440</v>
      </c>
      <c r="F22" s="96" t="s">
        <v>500</v>
      </c>
      <c r="G22" s="96" t="s">
        <v>576</v>
      </c>
      <c r="H22" s="96" t="s">
        <v>459</v>
      </c>
      <c r="I22" s="96" t="s">
        <v>430</v>
      </c>
      <c r="J22" s="98">
        <f>J23</f>
        <v>2126900</v>
      </c>
      <c r="K22" s="114">
        <f>K23</f>
        <v>1191999.71</v>
      </c>
      <c r="L22" s="114">
        <f t="shared" si="0"/>
        <v>934900.29</v>
      </c>
      <c r="M22" s="135">
        <f t="shared" si="1"/>
        <v>56.04399407588508</v>
      </c>
    </row>
    <row r="23" spans="1:13" ht="24">
      <c r="A23" s="96"/>
      <c r="B23" s="95" t="s">
        <v>458</v>
      </c>
      <c r="C23" s="95"/>
      <c r="D23" s="93" t="s">
        <v>532</v>
      </c>
      <c r="E23" s="93" t="s">
        <v>440</v>
      </c>
      <c r="F23" s="93" t="s">
        <v>500</v>
      </c>
      <c r="G23" s="93" t="s">
        <v>576</v>
      </c>
      <c r="H23" s="93" t="s">
        <v>457</v>
      </c>
      <c r="I23" s="93" t="s">
        <v>430</v>
      </c>
      <c r="J23" s="92">
        <f>J24+J29</f>
        <v>2126900</v>
      </c>
      <c r="K23" s="92">
        <f>K24+K29</f>
        <v>1191999.71</v>
      </c>
      <c r="L23" s="130">
        <f t="shared" si="0"/>
        <v>934900.29</v>
      </c>
      <c r="M23" s="135">
        <f t="shared" si="1"/>
        <v>56.04399407588508</v>
      </c>
    </row>
    <row r="24" spans="1:13" ht="36">
      <c r="A24" s="96"/>
      <c r="B24" s="95" t="s">
        <v>456</v>
      </c>
      <c r="C24" s="95"/>
      <c r="D24" s="93" t="s">
        <v>532</v>
      </c>
      <c r="E24" s="93" t="s">
        <v>440</v>
      </c>
      <c r="F24" s="93" t="s">
        <v>500</v>
      </c>
      <c r="G24" s="93" t="s">
        <v>576</v>
      </c>
      <c r="H24" s="93" t="s">
        <v>453</v>
      </c>
      <c r="I24" s="93" t="s">
        <v>430</v>
      </c>
      <c r="J24" s="92">
        <f>J25</f>
        <v>2107900</v>
      </c>
      <c r="K24" s="130">
        <f>K25</f>
        <v>1191999.71</v>
      </c>
      <c r="L24" s="130">
        <f t="shared" si="0"/>
        <v>915900.29</v>
      </c>
      <c r="M24" s="135">
        <f t="shared" si="1"/>
        <v>56.54915840409886</v>
      </c>
    </row>
    <row r="25" spans="1:13" ht="12.75">
      <c r="A25" s="96"/>
      <c r="B25" s="95" t="s">
        <v>282</v>
      </c>
      <c r="C25" s="95"/>
      <c r="D25" s="93" t="s">
        <v>532</v>
      </c>
      <c r="E25" s="93" t="s">
        <v>440</v>
      </c>
      <c r="F25" s="93" t="s">
        <v>500</v>
      </c>
      <c r="G25" s="93" t="s">
        <v>576</v>
      </c>
      <c r="H25" s="93" t="s">
        <v>453</v>
      </c>
      <c r="I25" s="93" t="s">
        <v>443</v>
      </c>
      <c r="J25" s="92">
        <f>J26</f>
        <v>2107900</v>
      </c>
      <c r="K25" s="130">
        <f>K26</f>
        <v>1191999.71</v>
      </c>
      <c r="L25" s="130">
        <f t="shared" si="0"/>
        <v>915900.29</v>
      </c>
      <c r="M25" s="135">
        <f t="shared" si="1"/>
        <v>56.54915840409886</v>
      </c>
    </row>
    <row r="26" spans="1:13" ht="18" customHeight="1">
      <c r="A26" s="96"/>
      <c r="B26" s="95" t="s">
        <v>284</v>
      </c>
      <c r="C26" s="95"/>
      <c r="D26" s="93" t="s">
        <v>532</v>
      </c>
      <c r="E26" s="93" t="s">
        <v>440</v>
      </c>
      <c r="F26" s="93" t="s">
        <v>500</v>
      </c>
      <c r="G26" s="93" t="s">
        <v>576</v>
      </c>
      <c r="H26" s="93" t="s">
        <v>453</v>
      </c>
      <c r="I26" s="93" t="s">
        <v>455</v>
      </c>
      <c r="J26" s="92">
        <f>J27+J28</f>
        <v>2107900</v>
      </c>
      <c r="K26" s="130">
        <f>K27+K28</f>
        <v>1191999.71</v>
      </c>
      <c r="L26" s="130">
        <f t="shared" si="0"/>
        <v>915900.29</v>
      </c>
      <c r="M26" s="135">
        <f t="shared" si="1"/>
        <v>56.54915840409886</v>
      </c>
    </row>
    <row r="27" spans="1:13" ht="12.75">
      <c r="A27" s="96"/>
      <c r="B27" s="95" t="s">
        <v>12</v>
      </c>
      <c r="C27" s="95"/>
      <c r="D27" s="93" t="s">
        <v>532</v>
      </c>
      <c r="E27" s="93" t="s">
        <v>440</v>
      </c>
      <c r="F27" s="93" t="s">
        <v>500</v>
      </c>
      <c r="G27" s="93" t="s">
        <v>576</v>
      </c>
      <c r="H27" s="93" t="s">
        <v>453</v>
      </c>
      <c r="I27" s="93" t="s">
        <v>454</v>
      </c>
      <c r="J27" s="92">
        <v>1619000</v>
      </c>
      <c r="K27" s="130">
        <v>944912.06</v>
      </c>
      <c r="L27" s="130">
        <f t="shared" si="0"/>
        <v>674087.94</v>
      </c>
      <c r="M27" s="135">
        <f t="shared" si="1"/>
        <v>58.363932056825206</v>
      </c>
    </row>
    <row r="28" spans="1:13" ht="12.75">
      <c r="A28" s="96"/>
      <c r="B28" s="95" t="s">
        <v>13</v>
      </c>
      <c r="C28" s="95"/>
      <c r="D28" s="93" t="s">
        <v>532</v>
      </c>
      <c r="E28" s="93" t="s">
        <v>440</v>
      </c>
      <c r="F28" s="93" t="s">
        <v>500</v>
      </c>
      <c r="G28" s="93" t="s">
        <v>576</v>
      </c>
      <c r="H28" s="93" t="s">
        <v>453</v>
      </c>
      <c r="I28" s="93" t="s">
        <v>452</v>
      </c>
      <c r="J28" s="92">
        <v>488900</v>
      </c>
      <c r="K28" s="130">
        <v>247087.65</v>
      </c>
      <c r="L28" s="130">
        <f aca="true" t="shared" si="4" ref="L28:L67">J28-K28</f>
        <v>241812.35</v>
      </c>
      <c r="M28" s="135">
        <f t="shared" si="1"/>
        <v>50.539507056657804</v>
      </c>
    </row>
    <row r="29" spans="1:13" ht="36">
      <c r="A29" s="96"/>
      <c r="B29" s="100" t="s">
        <v>451</v>
      </c>
      <c r="C29" s="100"/>
      <c r="D29" s="96" t="s">
        <v>532</v>
      </c>
      <c r="E29" s="96" t="s">
        <v>440</v>
      </c>
      <c r="F29" s="96" t="s">
        <v>500</v>
      </c>
      <c r="G29" s="96" t="s">
        <v>576</v>
      </c>
      <c r="H29" s="96" t="s">
        <v>449</v>
      </c>
      <c r="I29" s="96" t="s">
        <v>430</v>
      </c>
      <c r="J29" s="98">
        <f>J30</f>
        <v>19000</v>
      </c>
      <c r="K29" s="114">
        <f>K30</f>
        <v>0</v>
      </c>
      <c r="L29" s="114">
        <f t="shared" si="4"/>
        <v>19000</v>
      </c>
      <c r="M29" s="135">
        <f t="shared" si="1"/>
        <v>0</v>
      </c>
    </row>
    <row r="30" spans="1:13" ht="12.75">
      <c r="A30" s="96"/>
      <c r="B30" s="95" t="s">
        <v>282</v>
      </c>
      <c r="C30" s="95"/>
      <c r="D30" s="93" t="s">
        <v>532</v>
      </c>
      <c r="E30" s="93" t="s">
        <v>440</v>
      </c>
      <c r="F30" s="93" t="s">
        <v>500</v>
      </c>
      <c r="G30" s="93" t="s">
        <v>576</v>
      </c>
      <c r="H30" s="93" t="s">
        <v>449</v>
      </c>
      <c r="I30" s="93" t="s">
        <v>443</v>
      </c>
      <c r="J30" s="92">
        <f>J31+J33</f>
        <v>19000</v>
      </c>
      <c r="K30" s="92">
        <f>K31+K33</f>
        <v>0</v>
      </c>
      <c r="L30" s="130">
        <f t="shared" si="4"/>
        <v>19000</v>
      </c>
      <c r="M30" s="135">
        <f t="shared" si="1"/>
        <v>0</v>
      </c>
    </row>
    <row r="31" spans="1:13" ht="18.75" customHeight="1">
      <c r="A31" s="96"/>
      <c r="B31" s="95" t="s">
        <v>284</v>
      </c>
      <c r="C31" s="95"/>
      <c r="D31" s="93" t="s">
        <v>532</v>
      </c>
      <c r="E31" s="93" t="s">
        <v>440</v>
      </c>
      <c r="F31" s="93" t="s">
        <v>500</v>
      </c>
      <c r="G31" s="93" t="s">
        <v>576</v>
      </c>
      <c r="H31" s="93" t="s">
        <v>449</v>
      </c>
      <c r="I31" s="93" t="s">
        <v>455</v>
      </c>
      <c r="J31" s="92">
        <f>J32</f>
        <v>18000</v>
      </c>
      <c r="K31" s="130">
        <f>K32</f>
        <v>0</v>
      </c>
      <c r="L31" s="130">
        <f t="shared" si="4"/>
        <v>18000</v>
      </c>
      <c r="M31" s="135">
        <f t="shared" si="1"/>
        <v>0</v>
      </c>
    </row>
    <row r="32" spans="1:13" ht="12.75">
      <c r="A32" s="96"/>
      <c r="B32" s="95" t="s">
        <v>14</v>
      </c>
      <c r="C32" s="95"/>
      <c r="D32" s="93" t="s">
        <v>532</v>
      </c>
      <c r="E32" s="93" t="s">
        <v>440</v>
      </c>
      <c r="F32" s="93" t="s">
        <v>500</v>
      </c>
      <c r="G32" s="93" t="s">
        <v>576</v>
      </c>
      <c r="H32" s="93" t="s">
        <v>449</v>
      </c>
      <c r="I32" s="93" t="s">
        <v>525</v>
      </c>
      <c r="J32" s="92">
        <v>18000</v>
      </c>
      <c r="K32" s="130">
        <v>0</v>
      </c>
      <c r="L32" s="130">
        <f t="shared" si="4"/>
        <v>18000</v>
      </c>
      <c r="M32" s="135">
        <f t="shared" si="1"/>
        <v>0</v>
      </c>
    </row>
    <row r="33" spans="1:13" ht="12.75">
      <c r="A33" s="96"/>
      <c r="B33" s="95" t="s">
        <v>286</v>
      </c>
      <c r="C33" s="95"/>
      <c r="D33" s="93" t="s">
        <v>532</v>
      </c>
      <c r="E33" s="93" t="s">
        <v>440</v>
      </c>
      <c r="F33" s="93" t="s">
        <v>500</v>
      </c>
      <c r="G33" s="93" t="s">
        <v>576</v>
      </c>
      <c r="H33" s="93" t="s">
        <v>449</v>
      </c>
      <c r="I33" s="93" t="s">
        <v>493</v>
      </c>
      <c r="J33" s="92">
        <f>J34</f>
        <v>1000</v>
      </c>
      <c r="K33" s="130">
        <f>K34</f>
        <v>0</v>
      </c>
      <c r="L33" s="130">
        <f t="shared" si="4"/>
        <v>1000</v>
      </c>
      <c r="M33" s="135">
        <f t="shared" si="1"/>
        <v>0</v>
      </c>
    </row>
    <row r="34" spans="1:13" ht="12.75">
      <c r="A34" s="96"/>
      <c r="B34" s="95" t="s">
        <v>16</v>
      </c>
      <c r="C34" s="95"/>
      <c r="D34" s="93" t="s">
        <v>532</v>
      </c>
      <c r="E34" s="93" t="s">
        <v>440</v>
      </c>
      <c r="F34" s="93" t="s">
        <v>500</v>
      </c>
      <c r="G34" s="93" t="s">
        <v>576</v>
      </c>
      <c r="H34" s="93" t="s">
        <v>449</v>
      </c>
      <c r="I34" s="93" t="s">
        <v>492</v>
      </c>
      <c r="J34" s="92">
        <v>1000</v>
      </c>
      <c r="K34" s="130">
        <v>0</v>
      </c>
      <c r="L34" s="130">
        <f t="shared" si="4"/>
        <v>1000</v>
      </c>
      <c r="M34" s="135">
        <f t="shared" si="1"/>
        <v>0</v>
      </c>
    </row>
    <row r="35" spans="1:13" ht="26.25" customHeight="1">
      <c r="A35" s="96"/>
      <c r="B35" s="100" t="s">
        <v>495</v>
      </c>
      <c r="C35" s="100"/>
      <c r="D35" s="96" t="s">
        <v>532</v>
      </c>
      <c r="E35" s="96" t="s">
        <v>440</v>
      </c>
      <c r="F35" s="96" t="s">
        <v>500</v>
      </c>
      <c r="G35" s="96" t="s">
        <v>576</v>
      </c>
      <c r="H35" s="96" t="s">
        <v>443</v>
      </c>
      <c r="I35" s="96" t="s">
        <v>430</v>
      </c>
      <c r="J35" s="98">
        <f>J36</f>
        <v>1508100</v>
      </c>
      <c r="K35" s="114">
        <f>K36</f>
        <v>657630.53</v>
      </c>
      <c r="L35" s="114">
        <f t="shared" si="4"/>
        <v>850469.47</v>
      </c>
      <c r="M35" s="135">
        <f t="shared" si="1"/>
        <v>43.606559909820305</v>
      </c>
    </row>
    <row r="36" spans="1:13" ht="27" customHeight="1">
      <c r="A36" s="96"/>
      <c r="B36" s="95" t="s">
        <v>435</v>
      </c>
      <c r="C36" s="95"/>
      <c r="D36" s="93" t="s">
        <v>532</v>
      </c>
      <c r="E36" s="93" t="s">
        <v>440</v>
      </c>
      <c r="F36" s="93" t="s">
        <v>500</v>
      </c>
      <c r="G36" s="93" t="s">
        <v>576</v>
      </c>
      <c r="H36" s="93" t="s">
        <v>469</v>
      </c>
      <c r="I36" s="93" t="s">
        <v>430</v>
      </c>
      <c r="J36" s="92">
        <f>J37</f>
        <v>1508100</v>
      </c>
      <c r="K36" s="130">
        <f>K37</f>
        <v>657630.53</v>
      </c>
      <c r="L36" s="130">
        <f t="shared" si="4"/>
        <v>850469.47</v>
      </c>
      <c r="M36" s="135">
        <f t="shared" si="1"/>
        <v>43.606559909820305</v>
      </c>
    </row>
    <row r="37" spans="1:13" ht="29.25" customHeight="1">
      <c r="A37" s="96"/>
      <c r="B37" s="95" t="s">
        <v>494</v>
      </c>
      <c r="C37" s="95"/>
      <c r="D37" s="93" t="s">
        <v>532</v>
      </c>
      <c r="E37" s="93" t="s">
        <v>440</v>
      </c>
      <c r="F37" s="93" t="s">
        <v>500</v>
      </c>
      <c r="G37" s="93" t="s">
        <v>576</v>
      </c>
      <c r="H37" s="93" t="s">
        <v>488</v>
      </c>
      <c r="I37" s="93" t="s">
        <v>430</v>
      </c>
      <c r="J37" s="92">
        <f>J38+J44</f>
        <v>1508100</v>
      </c>
      <c r="K37" s="92">
        <f>K38+K44</f>
        <v>657630.53</v>
      </c>
      <c r="L37" s="130">
        <f t="shared" si="4"/>
        <v>850469.47</v>
      </c>
      <c r="M37" s="135">
        <f t="shared" si="1"/>
        <v>43.606559909820305</v>
      </c>
    </row>
    <row r="38" spans="1:13" ht="12.75">
      <c r="A38" s="96"/>
      <c r="B38" s="95" t="s">
        <v>282</v>
      </c>
      <c r="C38" s="95"/>
      <c r="D38" s="93" t="s">
        <v>532</v>
      </c>
      <c r="E38" s="93" t="s">
        <v>440</v>
      </c>
      <c r="F38" s="93" t="s">
        <v>500</v>
      </c>
      <c r="G38" s="93" t="s">
        <v>576</v>
      </c>
      <c r="H38" s="93" t="s">
        <v>488</v>
      </c>
      <c r="I38" s="93" t="s">
        <v>443</v>
      </c>
      <c r="J38" s="92">
        <f>J39</f>
        <v>1149900</v>
      </c>
      <c r="K38" s="92">
        <f>K39</f>
        <v>556925.51</v>
      </c>
      <c r="L38" s="130">
        <f t="shared" si="4"/>
        <v>592974.49</v>
      </c>
      <c r="M38" s="135">
        <f t="shared" si="1"/>
        <v>48.43251674058614</v>
      </c>
    </row>
    <row r="39" spans="1:13" ht="12.75">
      <c r="A39" s="96"/>
      <c r="B39" s="95" t="s">
        <v>286</v>
      </c>
      <c r="C39" s="95"/>
      <c r="D39" s="93" t="s">
        <v>532</v>
      </c>
      <c r="E39" s="93" t="s">
        <v>440</v>
      </c>
      <c r="F39" s="93" t="s">
        <v>500</v>
      </c>
      <c r="G39" s="93" t="s">
        <v>576</v>
      </c>
      <c r="H39" s="93" t="s">
        <v>488</v>
      </c>
      <c r="I39" s="93" t="s">
        <v>493</v>
      </c>
      <c r="J39" s="92">
        <f>SUM(J40:J43)</f>
        <v>1149900</v>
      </c>
      <c r="K39" s="92">
        <f>SUM(K40:K43)</f>
        <v>556925.51</v>
      </c>
      <c r="L39" s="130">
        <f t="shared" si="4"/>
        <v>592974.49</v>
      </c>
      <c r="M39" s="135">
        <f t="shared" si="1"/>
        <v>48.43251674058614</v>
      </c>
    </row>
    <row r="40" spans="1:13" ht="12.75">
      <c r="A40" s="96"/>
      <c r="B40" s="95" t="s">
        <v>15</v>
      </c>
      <c r="C40" s="95"/>
      <c r="D40" s="93" t="s">
        <v>532</v>
      </c>
      <c r="E40" s="93" t="s">
        <v>440</v>
      </c>
      <c r="F40" s="93" t="s">
        <v>500</v>
      </c>
      <c r="G40" s="93" t="s">
        <v>576</v>
      </c>
      <c r="H40" s="93" t="s">
        <v>488</v>
      </c>
      <c r="I40" s="93" t="s">
        <v>524</v>
      </c>
      <c r="J40" s="92">
        <v>97200</v>
      </c>
      <c r="K40" s="130">
        <v>48478.39</v>
      </c>
      <c r="L40" s="130">
        <f t="shared" si="4"/>
        <v>48721.61</v>
      </c>
      <c r="M40" s="135">
        <f t="shared" si="1"/>
        <v>49.874886831275724</v>
      </c>
    </row>
    <row r="41" spans="1:13" ht="12.75">
      <c r="A41" s="96"/>
      <c r="B41" s="95" t="s">
        <v>498</v>
      </c>
      <c r="C41" s="95"/>
      <c r="D41" s="93" t="s">
        <v>532</v>
      </c>
      <c r="E41" s="93" t="s">
        <v>440</v>
      </c>
      <c r="F41" s="93" t="s">
        <v>500</v>
      </c>
      <c r="G41" s="93" t="s">
        <v>576</v>
      </c>
      <c r="H41" s="93" t="s">
        <v>488</v>
      </c>
      <c r="I41" s="93" t="s">
        <v>497</v>
      </c>
      <c r="J41" s="92">
        <v>353400</v>
      </c>
      <c r="K41" s="130">
        <v>57979.71</v>
      </c>
      <c r="L41" s="130">
        <f t="shared" si="4"/>
        <v>295420.29</v>
      </c>
      <c r="M41" s="135">
        <f t="shared" si="1"/>
        <v>16.40625636672326</v>
      </c>
    </row>
    <row r="42" spans="1:13" ht="12.75">
      <c r="A42" s="96"/>
      <c r="B42" s="95" t="s">
        <v>418</v>
      </c>
      <c r="C42" s="95"/>
      <c r="D42" s="93" t="s">
        <v>532</v>
      </c>
      <c r="E42" s="93" t="s">
        <v>440</v>
      </c>
      <c r="F42" s="93" t="s">
        <v>500</v>
      </c>
      <c r="G42" s="93" t="s">
        <v>576</v>
      </c>
      <c r="H42" s="93" t="s">
        <v>488</v>
      </c>
      <c r="I42" s="93" t="s">
        <v>490</v>
      </c>
      <c r="J42" s="92">
        <v>102800</v>
      </c>
      <c r="K42" s="130">
        <v>31465</v>
      </c>
      <c r="L42" s="130">
        <f t="shared" si="4"/>
        <v>71335</v>
      </c>
      <c r="M42" s="135">
        <f t="shared" si="1"/>
        <v>30.6079766536965</v>
      </c>
    </row>
    <row r="43" spans="1:13" ht="12.75">
      <c r="A43" s="96"/>
      <c r="B43" s="95" t="s">
        <v>17</v>
      </c>
      <c r="C43" s="95"/>
      <c r="D43" s="93" t="s">
        <v>532</v>
      </c>
      <c r="E43" s="93" t="s">
        <v>440</v>
      </c>
      <c r="F43" s="93" t="s">
        <v>500</v>
      </c>
      <c r="G43" s="93" t="s">
        <v>576</v>
      </c>
      <c r="H43" s="93" t="s">
        <v>488</v>
      </c>
      <c r="I43" s="93" t="s">
        <v>489</v>
      </c>
      <c r="J43" s="92">
        <v>596500</v>
      </c>
      <c r="K43" s="130">
        <v>419002.41</v>
      </c>
      <c r="L43" s="130">
        <f t="shared" si="4"/>
        <v>177497.59000000003</v>
      </c>
      <c r="M43" s="135">
        <f t="shared" si="1"/>
        <v>70.24348868398994</v>
      </c>
    </row>
    <row r="44" spans="1:13" ht="12.75">
      <c r="A44" s="96"/>
      <c r="B44" s="95" t="s">
        <v>288</v>
      </c>
      <c r="C44" s="95"/>
      <c r="D44" s="93" t="s">
        <v>532</v>
      </c>
      <c r="E44" s="93" t="s">
        <v>440</v>
      </c>
      <c r="F44" s="93" t="s">
        <v>500</v>
      </c>
      <c r="G44" s="93" t="s">
        <v>576</v>
      </c>
      <c r="H44" s="93" t="s">
        <v>488</v>
      </c>
      <c r="I44" s="93" t="s">
        <v>477</v>
      </c>
      <c r="J44" s="92">
        <f>SUM(J45:J46)</f>
        <v>358200</v>
      </c>
      <c r="K44" s="92">
        <f>SUM(K45:K46)</f>
        <v>100705.02</v>
      </c>
      <c r="L44" s="92">
        <f>SUM(L45:L46)</f>
        <v>257494.97999999998</v>
      </c>
      <c r="M44" s="135">
        <f t="shared" si="1"/>
        <v>28.114187604690116</v>
      </c>
    </row>
    <row r="45" spans="1:13" ht="12.75">
      <c r="A45" s="96"/>
      <c r="B45" s="95" t="s">
        <v>419</v>
      </c>
      <c r="C45" s="95"/>
      <c r="D45" s="93" t="s">
        <v>532</v>
      </c>
      <c r="E45" s="93" t="s">
        <v>440</v>
      </c>
      <c r="F45" s="93" t="s">
        <v>500</v>
      </c>
      <c r="G45" s="93" t="s">
        <v>576</v>
      </c>
      <c r="H45" s="93" t="s">
        <v>488</v>
      </c>
      <c r="I45" s="93" t="s">
        <v>485</v>
      </c>
      <c r="J45" s="92">
        <v>100000</v>
      </c>
      <c r="K45" s="92">
        <v>6500</v>
      </c>
      <c r="L45" s="130">
        <f>J45-K45</f>
        <v>93500</v>
      </c>
      <c r="M45" s="135">
        <f t="shared" si="1"/>
        <v>6.5</v>
      </c>
    </row>
    <row r="46" spans="1:13" ht="12.75">
      <c r="A46" s="96"/>
      <c r="B46" s="95" t="s">
        <v>417</v>
      </c>
      <c r="C46" s="95"/>
      <c r="D46" s="93" t="s">
        <v>532</v>
      </c>
      <c r="E46" s="93" t="s">
        <v>440</v>
      </c>
      <c r="F46" s="93" t="s">
        <v>500</v>
      </c>
      <c r="G46" s="93" t="s">
        <v>576</v>
      </c>
      <c r="H46" s="93" t="s">
        <v>488</v>
      </c>
      <c r="I46" s="93" t="s">
        <v>487</v>
      </c>
      <c r="J46" s="92">
        <v>258200</v>
      </c>
      <c r="K46" s="92">
        <v>94205.02</v>
      </c>
      <c r="L46" s="130">
        <f t="shared" si="4"/>
        <v>163994.97999999998</v>
      </c>
      <c r="M46" s="135">
        <f t="shared" si="1"/>
        <v>36.48529047250194</v>
      </c>
    </row>
    <row r="47" spans="1:13" ht="16.5" customHeight="1">
      <c r="A47" s="96"/>
      <c r="B47" s="100" t="s">
        <v>478</v>
      </c>
      <c r="C47" s="95"/>
      <c r="D47" s="96" t="s">
        <v>532</v>
      </c>
      <c r="E47" s="96" t="s">
        <v>440</v>
      </c>
      <c r="F47" s="96" t="s">
        <v>500</v>
      </c>
      <c r="G47" s="96" t="s">
        <v>579</v>
      </c>
      <c r="H47" s="96" t="s">
        <v>430</v>
      </c>
      <c r="I47" s="96" t="s">
        <v>430</v>
      </c>
      <c r="J47" s="98">
        <f>J48</f>
        <v>20000</v>
      </c>
      <c r="K47" s="98">
        <f>K48</f>
        <v>0</v>
      </c>
      <c r="L47" s="98">
        <f>L48</f>
        <v>20000</v>
      </c>
      <c r="M47" s="135">
        <f t="shared" si="1"/>
        <v>0</v>
      </c>
    </row>
    <row r="48" spans="1:13" ht="36">
      <c r="A48" s="96"/>
      <c r="B48" s="100" t="s">
        <v>580</v>
      </c>
      <c r="C48" s="100"/>
      <c r="D48" s="96" t="s">
        <v>532</v>
      </c>
      <c r="E48" s="96" t="s">
        <v>440</v>
      </c>
      <c r="F48" s="96" t="s">
        <v>500</v>
      </c>
      <c r="G48" s="96" t="s">
        <v>581</v>
      </c>
      <c r="H48" s="96" t="s">
        <v>430</v>
      </c>
      <c r="I48" s="96" t="s">
        <v>430</v>
      </c>
      <c r="J48" s="98">
        <f aca="true" t="shared" si="5" ref="J48:L53">J49</f>
        <v>20000</v>
      </c>
      <c r="K48" s="98">
        <f t="shared" si="5"/>
        <v>0</v>
      </c>
      <c r="L48" s="98">
        <f t="shared" si="5"/>
        <v>20000</v>
      </c>
      <c r="M48" s="135">
        <f t="shared" si="1"/>
        <v>0</v>
      </c>
    </row>
    <row r="49" spans="1:13" ht="24">
      <c r="A49" s="96"/>
      <c r="B49" s="100" t="s">
        <v>495</v>
      </c>
      <c r="C49" s="95"/>
      <c r="D49" s="96" t="s">
        <v>532</v>
      </c>
      <c r="E49" s="96" t="s">
        <v>440</v>
      </c>
      <c r="F49" s="96" t="s">
        <v>500</v>
      </c>
      <c r="G49" s="96" t="s">
        <v>581</v>
      </c>
      <c r="H49" s="96" t="s">
        <v>443</v>
      </c>
      <c r="I49" s="96" t="s">
        <v>430</v>
      </c>
      <c r="J49" s="98">
        <f t="shared" si="5"/>
        <v>20000</v>
      </c>
      <c r="K49" s="98">
        <f t="shared" si="5"/>
        <v>0</v>
      </c>
      <c r="L49" s="98">
        <f t="shared" si="5"/>
        <v>20000</v>
      </c>
      <c r="M49" s="135">
        <f t="shared" si="1"/>
        <v>0</v>
      </c>
    </row>
    <row r="50" spans="1:13" ht="24">
      <c r="A50" s="96"/>
      <c r="B50" s="95" t="s">
        <v>435</v>
      </c>
      <c r="C50" s="95"/>
      <c r="D50" s="93" t="s">
        <v>532</v>
      </c>
      <c r="E50" s="93" t="s">
        <v>440</v>
      </c>
      <c r="F50" s="93" t="s">
        <v>500</v>
      </c>
      <c r="G50" s="93" t="s">
        <v>581</v>
      </c>
      <c r="H50" s="93" t="s">
        <v>469</v>
      </c>
      <c r="I50" s="93" t="s">
        <v>430</v>
      </c>
      <c r="J50" s="92">
        <f t="shared" si="5"/>
        <v>20000</v>
      </c>
      <c r="K50" s="92">
        <f t="shared" si="5"/>
        <v>0</v>
      </c>
      <c r="L50" s="92">
        <f t="shared" si="5"/>
        <v>20000</v>
      </c>
      <c r="M50" s="135">
        <f t="shared" si="1"/>
        <v>0</v>
      </c>
    </row>
    <row r="51" spans="1:13" ht="24">
      <c r="A51" s="96"/>
      <c r="B51" s="95" t="s">
        <v>494</v>
      </c>
      <c r="C51" s="95"/>
      <c r="D51" s="93" t="s">
        <v>532</v>
      </c>
      <c r="E51" s="93" t="s">
        <v>440</v>
      </c>
      <c r="F51" s="93" t="s">
        <v>500</v>
      </c>
      <c r="G51" s="93" t="s">
        <v>581</v>
      </c>
      <c r="H51" s="93" t="s">
        <v>488</v>
      </c>
      <c r="I51" s="93" t="s">
        <v>430</v>
      </c>
      <c r="J51" s="92">
        <f t="shared" si="5"/>
        <v>20000</v>
      </c>
      <c r="K51" s="92">
        <f t="shared" si="5"/>
        <v>0</v>
      </c>
      <c r="L51" s="92">
        <f t="shared" si="5"/>
        <v>20000</v>
      </c>
      <c r="M51" s="135">
        <f t="shared" si="1"/>
        <v>0</v>
      </c>
    </row>
    <row r="52" spans="1:13" ht="12.75">
      <c r="A52" s="96"/>
      <c r="B52" s="95" t="s">
        <v>282</v>
      </c>
      <c r="C52" s="95"/>
      <c r="D52" s="93" t="s">
        <v>532</v>
      </c>
      <c r="E52" s="93" t="s">
        <v>440</v>
      </c>
      <c r="F52" s="93" t="s">
        <v>500</v>
      </c>
      <c r="G52" s="93" t="s">
        <v>581</v>
      </c>
      <c r="H52" s="93" t="s">
        <v>488</v>
      </c>
      <c r="I52" s="93" t="s">
        <v>443</v>
      </c>
      <c r="J52" s="92">
        <f t="shared" si="5"/>
        <v>20000</v>
      </c>
      <c r="K52" s="92">
        <f t="shared" si="5"/>
        <v>0</v>
      </c>
      <c r="L52" s="92">
        <f t="shared" si="5"/>
        <v>20000</v>
      </c>
      <c r="M52" s="135">
        <f t="shared" si="1"/>
        <v>0</v>
      </c>
    </row>
    <row r="53" spans="1:13" ht="12.75">
      <c r="A53" s="96"/>
      <c r="B53" s="95" t="s">
        <v>286</v>
      </c>
      <c r="C53" s="95"/>
      <c r="D53" s="93" t="s">
        <v>532</v>
      </c>
      <c r="E53" s="93" t="s">
        <v>440</v>
      </c>
      <c r="F53" s="93" t="s">
        <v>500</v>
      </c>
      <c r="G53" s="93" t="s">
        <v>581</v>
      </c>
      <c r="H53" s="93" t="s">
        <v>488</v>
      </c>
      <c r="I53" s="93" t="s">
        <v>493</v>
      </c>
      <c r="J53" s="92">
        <f t="shared" si="5"/>
        <v>20000</v>
      </c>
      <c r="K53" s="92">
        <f t="shared" si="5"/>
        <v>0</v>
      </c>
      <c r="L53" s="92">
        <f t="shared" si="5"/>
        <v>20000</v>
      </c>
      <c r="M53" s="135">
        <f t="shared" si="1"/>
        <v>0</v>
      </c>
    </row>
    <row r="54" spans="1:13" ht="12.75">
      <c r="A54" s="96"/>
      <c r="B54" s="95" t="s">
        <v>17</v>
      </c>
      <c r="C54" s="95"/>
      <c r="D54" s="93" t="s">
        <v>532</v>
      </c>
      <c r="E54" s="93" t="s">
        <v>440</v>
      </c>
      <c r="F54" s="93" t="s">
        <v>500</v>
      </c>
      <c r="G54" s="93" t="s">
        <v>581</v>
      </c>
      <c r="H54" s="93" t="s">
        <v>488</v>
      </c>
      <c r="I54" s="93" t="s">
        <v>489</v>
      </c>
      <c r="J54" s="92">
        <v>20000</v>
      </c>
      <c r="K54" s="145">
        <v>0</v>
      </c>
      <c r="L54" s="130">
        <f>J54-K54</f>
        <v>20000</v>
      </c>
      <c r="M54" s="135">
        <f t="shared" si="1"/>
        <v>0</v>
      </c>
    </row>
    <row r="55" spans="1:13" ht="48">
      <c r="A55" s="96"/>
      <c r="B55" s="100" t="s">
        <v>445</v>
      </c>
      <c r="C55" s="100"/>
      <c r="D55" s="96" t="s">
        <v>532</v>
      </c>
      <c r="E55" s="96" t="s">
        <v>440</v>
      </c>
      <c r="F55" s="96" t="s">
        <v>500</v>
      </c>
      <c r="G55" s="96" t="s">
        <v>582</v>
      </c>
      <c r="H55" s="96" t="s">
        <v>430</v>
      </c>
      <c r="I55" s="96" t="s">
        <v>430</v>
      </c>
      <c r="J55" s="98">
        <f aca="true" t="shared" si="6" ref="J55:K60">J56</f>
        <v>800</v>
      </c>
      <c r="K55" s="114">
        <f t="shared" si="6"/>
        <v>550</v>
      </c>
      <c r="L55" s="114">
        <f t="shared" si="4"/>
        <v>250</v>
      </c>
      <c r="M55" s="135">
        <f t="shared" si="1"/>
        <v>68.75</v>
      </c>
    </row>
    <row r="56" spans="1:13" ht="42" customHeight="1">
      <c r="A56" s="96"/>
      <c r="B56" s="100" t="s">
        <v>523</v>
      </c>
      <c r="C56" s="100"/>
      <c r="D56" s="96" t="s">
        <v>532</v>
      </c>
      <c r="E56" s="96" t="s">
        <v>440</v>
      </c>
      <c r="F56" s="96" t="s">
        <v>500</v>
      </c>
      <c r="G56" s="96" t="s">
        <v>583</v>
      </c>
      <c r="H56" s="96" t="s">
        <v>430</v>
      </c>
      <c r="I56" s="96" t="s">
        <v>430</v>
      </c>
      <c r="J56" s="98">
        <f t="shared" si="6"/>
        <v>800</v>
      </c>
      <c r="K56" s="114">
        <f t="shared" si="6"/>
        <v>550</v>
      </c>
      <c r="L56" s="114">
        <f t="shared" si="4"/>
        <v>250</v>
      </c>
      <c r="M56" s="135">
        <f t="shared" si="1"/>
        <v>68.75</v>
      </c>
    </row>
    <row r="57" spans="1:13" ht="12.75">
      <c r="A57" s="96"/>
      <c r="B57" s="95" t="s">
        <v>45</v>
      </c>
      <c r="C57" s="95"/>
      <c r="D57" s="93" t="s">
        <v>532</v>
      </c>
      <c r="E57" s="93" t="s">
        <v>440</v>
      </c>
      <c r="F57" s="93" t="s">
        <v>500</v>
      </c>
      <c r="G57" s="93" t="s">
        <v>583</v>
      </c>
      <c r="H57" s="93" t="s">
        <v>30</v>
      </c>
      <c r="I57" s="93" t="s">
        <v>430</v>
      </c>
      <c r="J57" s="92">
        <f t="shared" si="6"/>
        <v>800</v>
      </c>
      <c r="K57" s="130">
        <f t="shared" si="6"/>
        <v>550</v>
      </c>
      <c r="L57" s="130">
        <f t="shared" si="4"/>
        <v>250</v>
      </c>
      <c r="M57" s="135">
        <f aca="true" t="shared" si="7" ref="M57:M140">K57/J57*100</f>
        <v>68.75</v>
      </c>
    </row>
    <row r="58" spans="1:13" ht="12.75">
      <c r="A58" s="96"/>
      <c r="B58" s="95" t="s">
        <v>414</v>
      </c>
      <c r="C58" s="95"/>
      <c r="D58" s="93" t="s">
        <v>532</v>
      </c>
      <c r="E58" s="93" t="s">
        <v>440</v>
      </c>
      <c r="F58" s="93" t="s">
        <v>500</v>
      </c>
      <c r="G58" s="93" t="s">
        <v>583</v>
      </c>
      <c r="H58" s="93" t="s">
        <v>438</v>
      </c>
      <c r="I58" s="93" t="s">
        <v>430</v>
      </c>
      <c r="J58" s="92">
        <f t="shared" si="6"/>
        <v>800</v>
      </c>
      <c r="K58" s="130">
        <f t="shared" si="6"/>
        <v>550</v>
      </c>
      <c r="L58" s="130">
        <f t="shared" si="4"/>
        <v>250</v>
      </c>
      <c r="M58" s="135">
        <f t="shared" si="7"/>
        <v>68.75</v>
      </c>
    </row>
    <row r="59" spans="1:13" ht="12.75">
      <c r="A59" s="96"/>
      <c r="B59" s="95" t="s">
        <v>282</v>
      </c>
      <c r="C59" s="95"/>
      <c r="D59" s="93" t="s">
        <v>532</v>
      </c>
      <c r="E59" s="93" t="s">
        <v>440</v>
      </c>
      <c r="F59" s="93" t="s">
        <v>500</v>
      </c>
      <c r="G59" s="93" t="s">
        <v>583</v>
      </c>
      <c r="H59" s="93" t="s">
        <v>438</v>
      </c>
      <c r="I59" s="93" t="s">
        <v>443</v>
      </c>
      <c r="J59" s="92">
        <f t="shared" si="6"/>
        <v>800</v>
      </c>
      <c r="K59" s="130">
        <f t="shared" si="6"/>
        <v>550</v>
      </c>
      <c r="L59" s="130">
        <f t="shared" si="4"/>
        <v>250</v>
      </c>
      <c r="M59" s="135">
        <f t="shared" si="7"/>
        <v>68.75</v>
      </c>
    </row>
    <row r="60" spans="1:13" ht="12.75">
      <c r="A60" s="96"/>
      <c r="B60" s="95" t="s">
        <v>428</v>
      </c>
      <c r="C60" s="95"/>
      <c r="D60" s="93" t="s">
        <v>532</v>
      </c>
      <c r="E60" s="93" t="s">
        <v>440</v>
      </c>
      <c r="F60" s="93" t="s">
        <v>500</v>
      </c>
      <c r="G60" s="93" t="s">
        <v>583</v>
      </c>
      <c r="H60" s="93" t="s">
        <v>438</v>
      </c>
      <c r="I60" s="93" t="s">
        <v>442</v>
      </c>
      <c r="J60" s="92">
        <f t="shared" si="6"/>
        <v>800</v>
      </c>
      <c r="K60" s="130">
        <f t="shared" si="6"/>
        <v>550</v>
      </c>
      <c r="L60" s="130">
        <f t="shared" si="4"/>
        <v>250</v>
      </c>
      <c r="M60" s="135">
        <f t="shared" si="7"/>
        <v>68.75</v>
      </c>
    </row>
    <row r="61" spans="1:13" ht="24">
      <c r="A61" s="96"/>
      <c r="B61" s="95" t="s">
        <v>441</v>
      </c>
      <c r="C61" s="95"/>
      <c r="D61" s="93" t="s">
        <v>532</v>
      </c>
      <c r="E61" s="93" t="s">
        <v>440</v>
      </c>
      <c r="F61" s="93" t="s">
        <v>500</v>
      </c>
      <c r="G61" s="93" t="s">
        <v>583</v>
      </c>
      <c r="H61" s="93" t="s">
        <v>438</v>
      </c>
      <c r="I61" s="93" t="s">
        <v>437</v>
      </c>
      <c r="J61" s="92">
        <v>800</v>
      </c>
      <c r="K61" s="130">
        <v>550</v>
      </c>
      <c r="L61" s="130">
        <f t="shared" si="4"/>
        <v>250</v>
      </c>
      <c r="M61" s="135">
        <f t="shared" si="7"/>
        <v>68.75</v>
      </c>
    </row>
    <row r="62" spans="1:13" ht="36">
      <c r="A62" s="96"/>
      <c r="B62" s="108" t="s">
        <v>193</v>
      </c>
      <c r="C62" s="108"/>
      <c r="D62" s="96" t="s">
        <v>532</v>
      </c>
      <c r="E62" s="96" t="s">
        <v>440</v>
      </c>
      <c r="F62" s="96" t="s">
        <v>521</v>
      </c>
      <c r="G62" s="101" t="s">
        <v>447</v>
      </c>
      <c r="H62" s="96" t="s">
        <v>430</v>
      </c>
      <c r="I62" s="96" t="s">
        <v>430</v>
      </c>
      <c r="J62" s="98">
        <f aca="true" t="shared" si="8" ref="J62:J70">J63</f>
        <v>56900</v>
      </c>
      <c r="K62" s="114">
        <f aca="true" t="shared" si="9" ref="K62:L70">K63</f>
        <v>37050</v>
      </c>
      <c r="L62" s="114">
        <f t="shared" si="4"/>
        <v>19850</v>
      </c>
      <c r="M62" s="135">
        <f t="shared" si="7"/>
        <v>65.11423550087873</v>
      </c>
    </row>
    <row r="63" spans="1:13" ht="24">
      <c r="A63" s="96"/>
      <c r="B63" s="100" t="s">
        <v>620</v>
      </c>
      <c r="C63" s="100"/>
      <c r="D63" s="96" t="s">
        <v>532</v>
      </c>
      <c r="E63" s="96" t="s">
        <v>440</v>
      </c>
      <c r="F63" s="96" t="s">
        <v>521</v>
      </c>
      <c r="G63" s="96" t="s">
        <v>572</v>
      </c>
      <c r="H63" s="96" t="s">
        <v>430</v>
      </c>
      <c r="I63" s="96" t="s">
        <v>430</v>
      </c>
      <c r="J63" s="98">
        <f>J64</f>
        <v>56900</v>
      </c>
      <c r="K63" s="98">
        <f t="shared" si="9"/>
        <v>37050</v>
      </c>
      <c r="L63" s="98">
        <f t="shared" si="9"/>
        <v>19850</v>
      </c>
      <c r="M63" s="135">
        <f t="shared" si="7"/>
        <v>65.11423550087873</v>
      </c>
    </row>
    <row r="64" spans="1:13" ht="24.75" customHeight="1">
      <c r="A64" s="96"/>
      <c r="B64" s="99" t="s">
        <v>446</v>
      </c>
      <c r="C64" s="99"/>
      <c r="D64" s="96" t="s">
        <v>532</v>
      </c>
      <c r="E64" s="96" t="s">
        <v>440</v>
      </c>
      <c r="F64" s="96" t="s">
        <v>521</v>
      </c>
      <c r="G64" s="96" t="s">
        <v>573</v>
      </c>
      <c r="H64" s="96" t="s">
        <v>430</v>
      </c>
      <c r="I64" s="96" t="s">
        <v>430</v>
      </c>
      <c r="J64" s="98">
        <f t="shared" si="8"/>
        <v>56900</v>
      </c>
      <c r="K64" s="114">
        <f t="shared" si="9"/>
        <v>37050</v>
      </c>
      <c r="L64" s="114">
        <f t="shared" si="4"/>
        <v>19850</v>
      </c>
      <c r="M64" s="135">
        <f t="shared" si="7"/>
        <v>65.11423550087873</v>
      </c>
    </row>
    <row r="65" spans="1:13" ht="48">
      <c r="A65" s="96"/>
      <c r="B65" s="100" t="s">
        <v>445</v>
      </c>
      <c r="C65" s="100"/>
      <c r="D65" s="96" t="s">
        <v>532</v>
      </c>
      <c r="E65" s="96" t="s">
        <v>440</v>
      </c>
      <c r="F65" s="96" t="s">
        <v>521</v>
      </c>
      <c r="G65" s="96" t="s">
        <v>582</v>
      </c>
      <c r="H65" s="96" t="s">
        <v>430</v>
      </c>
      <c r="I65" s="96" t="s">
        <v>430</v>
      </c>
      <c r="J65" s="98">
        <f>J66+J72</f>
        <v>56900</v>
      </c>
      <c r="K65" s="98">
        <f>K66+K72</f>
        <v>37050</v>
      </c>
      <c r="L65" s="98">
        <f>L66+L72</f>
        <v>19850</v>
      </c>
      <c r="M65" s="135">
        <f t="shared" si="7"/>
        <v>65.11423550087873</v>
      </c>
    </row>
    <row r="66" spans="1:13" ht="24">
      <c r="A66" s="96"/>
      <c r="B66" s="99" t="s">
        <v>522</v>
      </c>
      <c r="C66" s="99"/>
      <c r="D66" s="96" t="s">
        <v>532</v>
      </c>
      <c r="E66" s="96" t="s">
        <v>440</v>
      </c>
      <c r="F66" s="96" t="s">
        <v>521</v>
      </c>
      <c r="G66" s="96" t="s">
        <v>588</v>
      </c>
      <c r="H66" s="96" t="s">
        <v>430</v>
      </c>
      <c r="I66" s="96" t="s">
        <v>430</v>
      </c>
      <c r="J66" s="98">
        <f t="shared" si="8"/>
        <v>40600</v>
      </c>
      <c r="K66" s="114">
        <f t="shared" si="9"/>
        <v>26200</v>
      </c>
      <c r="L66" s="114">
        <f t="shared" si="4"/>
        <v>14400</v>
      </c>
      <c r="M66" s="135">
        <f t="shared" si="7"/>
        <v>64.5320197044335</v>
      </c>
    </row>
    <row r="67" spans="1:13" ht="12.75">
      <c r="A67" s="96"/>
      <c r="B67" s="95" t="s">
        <v>45</v>
      </c>
      <c r="C67" s="95"/>
      <c r="D67" s="93" t="s">
        <v>532</v>
      </c>
      <c r="E67" s="93" t="s">
        <v>440</v>
      </c>
      <c r="F67" s="93" t="s">
        <v>521</v>
      </c>
      <c r="G67" s="93" t="s">
        <v>588</v>
      </c>
      <c r="H67" s="93" t="s">
        <v>30</v>
      </c>
      <c r="I67" s="93" t="s">
        <v>430</v>
      </c>
      <c r="J67" s="92">
        <f t="shared" si="8"/>
        <v>40600</v>
      </c>
      <c r="K67" s="130">
        <f t="shared" si="9"/>
        <v>26200</v>
      </c>
      <c r="L67" s="130">
        <f t="shared" si="4"/>
        <v>14400</v>
      </c>
      <c r="M67" s="135">
        <f t="shared" si="7"/>
        <v>64.5320197044335</v>
      </c>
    </row>
    <row r="68" spans="1:13" ht="12.75">
      <c r="A68" s="96"/>
      <c r="B68" s="95" t="s">
        <v>414</v>
      </c>
      <c r="C68" s="95"/>
      <c r="D68" s="93" t="s">
        <v>532</v>
      </c>
      <c r="E68" s="93" t="s">
        <v>440</v>
      </c>
      <c r="F68" s="93" t="s">
        <v>521</v>
      </c>
      <c r="G68" s="93" t="s">
        <v>588</v>
      </c>
      <c r="H68" s="93" t="s">
        <v>438</v>
      </c>
      <c r="I68" s="93" t="s">
        <v>430</v>
      </c>
      <c r="J68" s="92">
        <f t="shared" si="8"/>
        <v>40600</v>
      </c>
      <c r="K68" s="130">
        <f t="shared" si="9"/>
        <v>26200</v>
      </c>
      <c r="L68" s="130">
        <f aca="true" t="shared" si="10" ref="L68:L96">J68-K68</f>
        <v>14400</v>
      </c>
      <c r="M68" s="135">
        <f t="shared" si="7"/>
        <v>64.5320197044335</v>
      </c>
    </row>
    <row r="69" spans="1:13" ht="12.75">
      <c r="A69" s="96"/>
      <c r="B69" s="95" t="s">
        <v>282</v>
      </c>
      <c r="C69" s="95"/>
      <c r="D69" s="93" t="s">
        <v>532</v>
      </c>
      <c r="E69" s="93" t="s">
        <v>440</v>
      </c>
      <c r="F69" s="93" t="s">
        <v>521</v>
      </c>
      <c r="G69" s="93" t="s">
        <v>588</v>
      </c>
      <c r="H69" s="93" t="s">
        <v>438</v>
      </c>
      <c r="I69" s="93" t="s">
        <v>443</v>
      </c>
      <c r="J69" s="92">
        <f t="shared" si="8"/>
        <v>40600</v>
      </c>
      <c r="K69" s="130">
        <f t="shared" si="9"/>
        <v>26200</v>
      </c>
      <c r="L69" s="130">
        <f t="shared" si="10"/>
        <v>14400</v>
      </c>
      <c r="M69" s="135">
        <f t="shared" si="7"/>
        <v>64.5320197044335</v>
      </c>
    </row>
    <row r="70" spans="1:13" ht="12.75">
      <c r="A70" s="96"/>
      <c r="B70" s="95" t="s">
        <v>428</v>
      </c>
      <c r="C70" s="95"/>
      <c r="D70" s="93" t="s">
        <v>532</v>
      </c>
      <c r="E70" s="93" t="s">
        <v>440</v>
      </c>
      <c r="F70" s="93" t="s">
        <v>521</v>
      </c>
      <c r="G70" s="93" t="s">
        <v>588</v>
      </c>
      <c r="H70" s="93" t="s">
        <v>438</v>
      </c>
      <c r="I70" s="93" t="s">
        <v>442</v>
      </c>
      <c r="J70" s="92">
        <f t="shared" si="8"/>
        <v>40600</v>
      </c>
      <c r="K70" s="130">
        <f t="shared" si="9"/>
        <v>26200</v>
      </c>
      <c r="L70" s="130">
        <f t="shared" si="10"/>
        <v>14400</v>
      </c>
      <c r="M70" s="135">
        <f t="shared" si="7"/>
        <v>64.5320197044335</v>
      </c>
    </row>
    <row r="71" spans="1:13" ht="24">
      <c r="A71" s="96"/>
      <c r="B71" s="95" t="s">
        <v>441</v>
      </c>
      <c r="C71" s="95"/>
      <c r="D71" s="93" t="s">
        <v>532</v>
      </c>
      <c r="E71" s="93" t="s">
        <v>440</v>
      </c>
      <c r="F71" s="93" t="s">
        <v>521</v>
      </c>
      <c r="G71" s="93" t="s">
        <v>588</v>
      </c>
      <c r="H71" s="93" t="s">
        <v>438</v>
      </c>
      <c r="I71" s="93" t="s">
        <v>437</v>
      </c>
      <c r="J71" s="92">
        <v>40600</v>
      </c>
      <c r="K71" s="130">
        <v>26200</v>
      </c>
      <c r="L71" s="130">
        <f t="shared" si="10"/>
        <v>14400</v>
      </c>
      <c r="M71" s="135">
        <f t="shared" si="7"/>
        <v>64.5320197044335</v>
      </c>
    </row>
    <row r="72" spans="1:13" ht="124.5" customHeight="1">
      <c r="A72" s="96"/>
      <c r="B72" s="134" t="s">
        <v>554</v>
      </c>
      <c r="C72" s="95"/>
      <c r="D72" s="96" t="s">
        <v>532</v>
      </c>
      <c r="E72" s="96" t="s">
        <v>440</v>
      </c>
      <c r="F72" s="96" t="s">
        <v>521</v>
      </c>
      <c r="G72" s="96" t="s">
        <v>600</v>
      </c>
      <c r="H72" s="96" t="s">
        <v>430</v>
      </c>
      <c r="I72" s="96" t="s">
        <v>430</v>
      </c>
      <c r="J72" s="98">
        <f>J73</f>
        <v>16300</v>
      </c>
      <c r="K72" s="98">
        <f>K73</f>
        <v>10850</v>
      </c>
      <c r="L72" s="114">
        <f aca="true" t="shared" si="11" ref="L72:L77">J72-K72</f>
        <v>5450</v>
      </c>
      <c r="M72" s="135">
        <f t="shared" si="7"/>
        <v>66.56441717791411</v>
      </c>
    </row>
    <row r="73" spans="1:13" ht="12.75">
      <c r="A73" s="96"/>
      <c r="B73" s="95" t="s">
        <v>45</v>
      </c>
      <c r="C73" s="95"/>
      <c r="D73" s="93" t="s">
        <v>532</v>
      </c>
      <c r="E73" s="93" t="s">
        <v>440</v>
      </c>
      <c r="F73" s="93" t="s">
        <v>521</v>
      </c>
      <c r="G73" s="93" t="s">
        <v>600</v>
      </c>
      <c r="H73" s="93" t="s">
        <v>30</v>
      </c>
      <c r="I73" s="93" t="s">
        <v>430</v>
      </c>
      <c r="J73" s="92">
        <f aca="true" t="shared" si="12" ref="J73:K76">J74</f>
        <v>16300</v>
      </c>
      <c r="K73" s="130">
        <f t="shared" si="12"/>
        <v>10850</v>
      </c>
      <c r="L73" s="130">
        <f t="shared" si="11"/>
        <v>5450</v>
      </c>
      <c r="M73" s="135">
        <f t="shared" si="7"/>
        <v>66.56441717791411</v>
      </c>
    </row>
    <row r="74" spans="1:13" ht="12.75">
      <c r="A74" s="96"/>
      <c r="B74" s="95" t="s">
        <v>414</v>
      </c>
      <c r="C74" s="95"/>
      <c r="D74" s="93" t="s">
        <v>532</v>
      </c>
      <c r="E74" s="93" t="s">
        <v>440</v>
      </c>
      <c r="F74" s="93" t="s">
        <v>521</v>
      </c>
      <c r="G74" s="93" t="s">
        <v>600</v>
      </c>
      <c r="H74" s="93" t="s">
        <v>438</v>
      </c>
      <c r="I74" s="93" t="s">
        <v>430</v>
      </c>
      <c r="J74" s="92">
        <f t="shared" si="12"/>
        <v>16300</v>
      </c>
      <c r="K74" s="130">
        <f t="shared" si="12"/>
        <v>10850</v>
      </c>
      <c r="L74" s="130">
        <f t="shared" si="11"/>
        <v>5450</v>
      </c>
      <c r="M74" s="135">
        <f t="shared" si="7"/>
        <v>66.56441717791411</v>
      </c>
    </row>
    <row r="75" spans="1:13" ht="12.75">
      <c r="A75" s="96"/>
      <c r="B75" s="95" t="s">
        <v>282</v>
      </c>
      <c r="C75" s="95"/>
      <c r="D75" s="93" t="s">
        <v>532</v>
      </c>
      <c r="E75" s="93" t="s">
        <v>440</v>
      </c>
      <c r="F75" s="93" t="s">
        <v>521</v>
      </c>
      <c r="G75" s="93" t="s">
        <v>600</v>
      </c>
      <c r="H75" s="93" t="s">
        <v>438</v>
      </c>
      <c r="I75" s="93" t="s">
        <v>443</v>
      </c>
      <c r="J75" s="92">
        <f t="shared" si="12"/>
        <v>16300</v>
      </c>
      <c r="K75" s="130">
        <f t="shared" si="12"/>
        <v>10850</v>
      </c>
      <c r="L75" s="130">
        <f t="shared" si="11"/>
        <v>5450</v>
      </c>
      <c r="M75" s="135">
        <f t="shared" si="7"/>
        <v>66.56441717791411</v>
      </c>
    </row>
    <row r="76" spans="1:13" ht="12.75">
      <c r="A76" s="96"/>
      <c r="B76" s="95" t="s">
        <v>428</v>
      </c>
      <c r="C76" s="95"/>
      <c r="D76" s="93" t="s">
        <v>532</v>
      </c>
      <c r="E76" s="93" t="s">
        <v>440</v>
      </c>
      <c r="F76" s="93" t="s">
        <v>521</v>
      </c>
      <c r="G76" s="93" t="s">
        <v>600</v>
      </c>
      <c r="H76" s="93" t="s">
        <v>438</v>
      </c>
      <c r="I76" s="93" t="s">
        <v>442</v>
      </c>
      <c r="J76" s="92">
        <f t="shared" si="12"/>
        <v>16300</v>
      </c>
      <c r="K76" s="130">
        <f t="shared" si="12"/>
        <v>10850</v>
      </c>
      <c r="L76" s="130">
        <f t="shared" si="11"/>
        <v>5450</v>
      </c>
      <c r="M76" s="135">
        <f t="shared" si="7"/>
        <v>66.56441717791411</v>
      </c>
    </row>
    <row r="77" spans="1:13" ht="24">
      <c r="A77" s="96"/>
      <c r="B77" s="95" t="s">
        <v>441</v>
      </c>
      <c r="C77" s="95"/>
      <c r="D77" s="93" t="s">
        <v>532</v>
      </c>
      <c r="E77" s="93" t="s">
        <v>440</v>
      </c>
      <c r="F77" s="93" t="s">
        <v>521</v>
      </c>
      <c r="G77" s="93" t="s">
        <v>600</v>
      </c>
      <c r="H77" s="93" t="s">
        <v>438</v>
      </c>
      <c r="I77" s="93" t="s">
        <v>437</v>
      </c>
      <c r="J77" s="92">
        <v>16300</v>
      </c>
      <c r="K77" s="130">
        <v>10850</v>
      </c>
      <c r="L77" s="130">
        <f t="shared" si="11"/>
        <v>5450</v>
      </c>
      <c r="M77" s="135">
        <f t="shared" si="7"/>
        <v>66.56441717791411</v>
      </c>
    </row>
    <row r="78" spans="1:13" ht="12.75">
      <c r="A78" s="96"/>
      <c r="B78" s="100" t="s">
        <v>187</v>
      </c>
      <c r="C78" s="100"/>
      <c r="D78" s="96" t="s">
        <v>532</v>
      </c>
      <c r="E78" s="96" t="s">
        <v>440</v>
      </c>
      <c r="F78" s="96" t="s">
        <v>468</v>
      </c>
      <c r="G78" s="101" t="s">
        <v>447</v>
      </c>
      <c r="H78" s="96" t="s">
        <v>430</v>
      </c>
      <c r="I78" s="96" t="s">
        <v>430</v>
      </c>
      <c r="J78" s="98">
        <f aca="true" t="shared" si="13" ref="J78:L81">J79</f>
        <v>604700</v>
      </c>
      <c r="K78" s="114">
        <f t="shared" si="13"/>
        <v>0</v>
      </c>
      <c r="L78" s="114">
        <f t="shared" si="10"/>
        <v>604700</v>
      </c>
      <c r="M78" s="135">
        <f t="shared" si="7"/>
        <v>0</v>
      </c>
    </row>
    <row r="79" spans="1:13" ht="24">
      <c r="A79" s="96"/>
      <c r="B79" s="100" t="s">
        <v>620</v>
      </c>
      <c r="C79" s="100"/>
      <c r="D79" s="96" t="s">
        <v>532</v>
      </c>
      <c r="E79" s="96" t="s">
        <v>440</v>
      </c>
      <c r="F79" s="96" t="s">
        <v>468</v>
      </c>
      <c r="G79" s="96" t="s">
        <v>572</v>
      </c>
      <c r="H79" s="96" t="s">
        <v>430</v>
      </c>
      <c r="I79" s="96" t="s">
        <v>430</v>
      </c>
      <c r="J79" s="98">
        <f>J80</f>
        <v>604700</v>
      </c>
      <c r="K79" s="98">
        <f t="shared" si="13"/>
        <v>0</v>
      </c>
      <c r="L79" s="98">
        <f t="shared" si="13"/>
        <v>604700</v>
      </c>
      <c r="M79" s="135">
        <f t="shared" si="7"/>
        <v>0</v>
      </c>
    </row>
    <row r="80" spans="1:13" ht="24">
      <c r="A80" s="96"/>
      <c r="B80" s="99" t="s">
        <v>446</v>
      </c>
      <c r="C80" s="99"/>
      <c r="D80" s="96" t="s">
        <v>532</v>
      </c>
      <c r="E80" s="96" t="s">
        <v>440</v>
      </c>
      <c r="F80" s="96" t="s">
        <v>468</v>
      </c>
      <c r="G80" s="96" t="s">
        <v>573</v>
      </c>
      <c r="H80" s="96" t="s">
        <v>430</v>
      </c>
      <c r="I80" s="96" t="s">
        <v>430</v>
      </c>
      <c r="J80" s="98">
        <f t="shared" si="13"/>
        <v>604700</v>
      </c>
      <c r="K80" s="114">
        <f t="shared" si="13"/>
        <v>0</v>
      </c>
      <c r="L80" s="114">
        <f t="shared" si="10"/>
        <v>604700</v>
      </c>
      <c r="M80" s="135">
        <f t="shared" si="7"/>
        <v>0</v>
      </c>
    </row>
    <row r="81" spans="1:13" ht="24">
      <c r="A81" s="96"/>
      <c r="B81" s="99" t="s">
        <v>465</v>
      </c>
      <c r="C81" s="99"/>
      <c r="D81" s="96" t="s">
        <v>532</v>
      </c>
      <c r="E81" s="96" t="s">
        <v>440</v>
      </c>
      <c r="F81" s="96" t="s">
        <v>468</v>
      </c>
      <c r="G81" s="96" t="s">
        <v>589</v>
      </c>
      <c r="H81" s="96" t="s">
        <v>430</v>
      </c>
      <c r="I81" s="96" t="s">
        <v>430</v>
      </c>
      <c r="J81" s="98">
        <f t="shared" si="13"/>
        <v>604700</v>
      </c>
      <c r="K81" s="114">
        <f t="shared" si="13"/>
        <v>0</v>
      </c>
      <c r="L81" s="114">
        <f t="shared" si="10"/>
        <v>604700</v>
      </c>
      <c r="M81" s="135">
        <f t="shared" si="7"/>
        <v>0</v>
      </c>
    </row>
    <row r="82" spans="1:13" ht="12.75">
      <c r="A82" s="96"/>
      <c r="B82" s="103" t="s">
        <v>185</v>
      </c>
      <c r="C82" s="103"/>
      <c r="D82" s="96" t="s">
        <v>532</v>
      </c>
      <c r="E82" s="96" t="s">
        <v>440</v>
      </c>
      <c r="F82" s="96" t="s">
        <v>468</v>
      </c>
      <c r="G82" s="96" t="s">
        <v>590</v>
      </c>
      <c r="H82" s="96" t="s">
        <v>430</v>
      </c>
      <c r="I82" s="96" t="s">
        <v>430</v>
      </c>
      <c r="J82" s="98">
        <f>J84</f>
        <v>604700</v>
      </c>
      <c r="K82" s="114">
        <f>K83</f>
        <v>0</v>
      </c>
      <c r="L82" s="114">
        <f t="shared" si="10"/>
        <v>604700</v>
      </c>
      <c r="M82" s="135">
        <f t="shared" si="7"/>
        <v>0</v>
      </c>
    </row>
    <row r="83" spans="1:13" ht="12.75">
      <c r="A83" s="96"/>
      <c r="B83" s="95" t="s">
        <v>517</v>
      </c>
      <c r="C83" s="95"/>
      <c r="D83" s="93" t="s">
        <v>532</v>
      </c>
      <c r="E83" s="93" t="s">
        <v>440</v>
      </c>
      <c r="F83" s="93" t="s">
        <v>468</v>
      </c>
      <c r="G83" s="93" t="s">
        <v>590</v>
      </c>
      <c r="H83" s="93" t="s">
        <v>516</v>
      </c>
      <c r="I83" s="93" t="s">
        <v>430</v>
      </c>
      <c r="J83" s="92">
        <f>J84</f>
        <v>604700</v>
      </c>
      <c r="K83" s="130">
        <f>K84</f>
        <v>0</v>
      </c>
      <c r="L83" s="130">
        <f t="shared" si="10"/>
        <v>604700</v>
      </c>
      <c r="M83" s="135">
        <f t="shared" si="7"/>
        <v>0</v>
      </c>
    </row>
    <row r="84" spans="1:13" ht="12.75">
      <c r="A84" s="96"/>
      <c r="B84" s="95" t="s">
        <v>520</v>
      </c>
      <c r="C84" s="95"/>
      <c r="D84" s="93" t="s">
        <v>532</v>
      </c>
      <c r="E84" s="93" t="s">
        <v>440</v>
      </c>
      <c r="F84" s="93" t="s">
        <v>468</v>
      </c>
      <c r="G84" s="93" t="s">
        <v>590</v>
      </c>
      <c r="H84" s="93" t="s">
        <v>519</v>
      </c>
      <c r="I84" s="93" t="s">
        <v>430</v>
      </c>
      <c r="J84" s="92">
        <f>J85</f>
        <v>604700</v>
      </c>
      <c r="K84" s="130">
        <f>K85</f>
        <v>0</v>
      </c>
      <c r="L84" s="130">
        <f t="shared" si="10"/>
        <v>604700</v>
      </c>
      <c r="M84" s="135">
        <f t="shared" si="7"/>
        <v>0</v>
      </c>
    </row>
    <row r="85" spans="1:13" ht="12.75">
      <c r="A85" s="96"/>
      <c r="B85" s="95" t="s">
        <v>282</v>
      </c>
      <c r="C85" s="95"/>
      <c r="D85" s="93" t="s">
        <v>532</v>
      </c>
      <c r="E85" s="93" t="s">
        <v>440</v>
      </c>
      <c r="F85" s="93" t="s">
        <v>468</v>
      </c>
      <c r="G85" s="93" t="s">
        <v>590</v>
      </c>
      <c r="H85" s="93" t="s">
        <v>519</v>
      </c>
      <c r="I85" s="93" t="s">
        <v>443</v>
      </c>
      <c r="J85" s="92">
        <f>J86</f>
        <v>604700</v>
      </c>
      <c r="K85" s="130">
        <f>K86</f>
        <v>0</v>
      </c>
      <c r="L85" s="130">
        <f t="shared" si="10"/>
        <v>604700</v>
      </c>
      <c r="M85" s="135">
        <f t="shared" si="7"/>
        <v>0</v>
      </c>
    </row>
    <row r="86" spans="1:13" ht="12.75">
      <c r="A86" s="96"/>
      <c r="B86" s="95" t="s">
        <v>18</v>
      </c>
      <c r="C86" s="95"/>
      <c r="D86" s="93" t="s">
        <v>532</v>
      </c>
      <c r="E86" s="93" t="s">
        <v>440</v>
      </c>
      <c r="F86" s="93" t="s">
        <v>468</v>
      </c>
      <c r="G86" s="93" t="s">
        <v>590</v>
      </c>
      <c r="H86" s="93" t="s">
        <v>519</v>
      </c>
      <c r="I86" s="93" t="s">
        <v>512</v>
      </c>
      <c r="J86" s="92">
        <v>604700</v>
      </c>
      <c r="K86" s="130">
        <v>0</v>
      </c>
      <c r="L86" s="130">
        <f t="shared" si="10"/>
        <v>604700</v>
      </c>
      <c r="M86" s="135">
        <f t="shared" si="7"/>
        <v>0</v>
      </c>
    </row>
    <row r="87" spans="1:13" ht="12.75">
      <c r="A87" s="96"/>
      <c r="B87" s="100" t="s">
        <v>183</v>
      </c>
      <c r="C87" s="100"/>
      <c r="D87" s="96" t="s">
        <v>532</v>
      </c>
      <c r="E87" s="96" t="s">
        <v>440</v>
      </c>
      <c r="F87" s="96" t="s">
        <v>464</v>
      </c>
      <c r="G87" s="101" t="s">
        <v>447</v>
      </c>
      <c r="H87" s="96" t="s">
        <v>430</v>
      </c>
      <c r="I87" s="96" t="s">
        <v>430</v>
      </c>
      <c r="J87" s="98">
        <f>J88+J111</f>
        <v>1400697</v>
      </c>
      <c r="K87" s="98">
        <f>K88+K111</f>
        <v>1095451.2</v>
      </c>
      <c r="L87" s="98">
        <f>L88+L111</f>
        <v>305245.8</v>
      </c>
      <c r="M87" s="135">
        <f t="shared" si="7"/>
        <v>78.20757808433943</v>
      </c>
    </row>
    <row r="88" spans="1:13" ht="36">
      <c r="A88" s="96"/>
      <c r="B88" s="100" t="s">
        <v>592</v>
      </c>
      <c r="C88" s="100"/>
      <c r="D88" s="96" t="s">
        <v>532</v>
      </c>
      <c r="E88" s="96" t="s">
        <v>440</v>
      </c>
      <c r="F88" s="96" t="s">
        <v>464</v>
      </c>
      <c r="G88" s="96" t="s">
        <v>591</v>
      </c>
      <c r="H88" s="96" t="s">
        <v>430</v>
      </c>
      <c r="I88" s="96" t="s">
        <v>430</v>
      </c>
      <c r="J88" s="98">
        <f>J89</f>
        <v>854000</v>
      </c>
      <c r="K88" s="98">
        <f>K89</f>
        <v>715878</v>
      </c>
      <c r="L88" s="98">
        <f>L89</f>
        <v>138122</v>
      </c>
      <c r="M88" s="135">
        <f t="shared" si="7"/>
        <v>83.82646370023419</v>
      </c>
    </row>
    <row r="89" spans="1:13" ht="12.75">
      <c r="A89" s="96"/>
      <c r="B89" s="100" t="s">
        <v>478</v>
      </c>
      <c r="C89" s="100"/>
      <c r="D89" s="96" t="s">
        <v>532</v>
      </c>
      <c r="E89" s="96" t="s">
        <v>440</v>
      </c>
      <c r="F89" s="96" t="s">
        <v>464</v>
      </c>
      <c r="G89" s="96" t="s">
        <v>593</v>
      </c>
      <c r="H89" s="96" t="s">
        <v>430</v>
      </c>
      <c r="I89" s="96" t="s">
        <v>430</v>
      </c>
      <c r="J89" s="98">
        <f>J90+J97+J104</f>
        <v>854000</v>
      </c>
      <c r="K89" s="98">
        <f>K90+K97+K104</f>
        <v>715878</v>
      </c>
      <c r="L89" s="98">
        <f>L90+L97+L104</f>
        <v>138122</v>
      </c>
      <c r="M89" s="135">
        <f t="shared" si="7"/>
        <v>83.82646370023419</v>
      </c>
    </row>
    <row r="90" spans="1:13" ht="24">
      <c r="A90" s="96"/>
      <c r="B90" s="99" t="s">
        <v>56</v>
      </c>
      <c r="C90" s="99"/>
      <c r="D90" s="96" t="s">
        <v>532</v>
      </c>
      <c r="E90" s="96" t="s">
        <v>440</v>
      </c>
      <c r="F90" s="96" t="s">
        <v>464</v>
      </c>
      <c r="G90" s="96" t="s">
        <v>594</v>
      </c>
      <c r="H90" s="96" t="s">
        <v>430</v>
      </c>
      <c r="I90" s="96" t="s">
        <v>430</v>
      </c>
      <c r="J90" s="98">
        <f aca="true" t="shared" si="14" ref="J90:K95">J91</f>
        <v>731000</v>
      </c>
      <c r="K90" s="114">
        <f t="shared" si="14"/>
        <v>644730</v>
      </c>
      <c r="L90" s="114">
        <f t="shared" si="10"/>
        <v>86270</v>
      </c>
      <c r="M90" s="135">
        <f t="shared" si="7"/>
        <v>88.1983584131327</v>
      </c>
    </row>
    <row r="91" spans="1:13" ht="26.25" customHeight="1">
      <c r="A91" s="96"/>
      <c r="B91" s="95" t="s">
        <v>495</v>
      </c>
      <c r="C91" s="95"/>
      <c r="D91" s="93" t="s">
        <v>532</v>
      </c>
      <c r="E91" s="93" t="s">
        <v>440</v>
      </c>
      <c r="F91" s="93" t="s">
        <v>464</v>
      </c>
      <c r="G91" s="93" t="s">
        <v>594</v>
      </c>
      <c r="H91" s="93" t="s">
        <v>443</v>
      </c>
      <c r="I91" s="93" t="s">
        <v>430</v>
      </c>
      <c r="J91" s="92">
        <f t="shared" si="14"/>
        <v>731000</v>
      </c>
      <c r="K91" s="130">
        <f t="shared" si="14"/>
        <v>644730</v>
      </c>
      <c r="L91" s="130">
        <f t="shared" si="10"/>
        <v>86270</v>
      </c>
      <c r="M91" s="135">
        <f t="shared" si="7"/>
        <v>88.1983584131327</v>
      </c>
    </row>
    <row r="92" spans="1:13" ht="24">
      <c r="A92" s="96"/>
      <c r="B92" s="95" t="s">
        <v>435</v>
      </c>
      <c r="C92" s="95"/>
      <c r="D92" s="93" t="s">
        <v>532</v>
      </c>
      <c r="E92" s="93" t="s">
        <v>440</v>
      </c>
      <c r="F92" s="93" t="s">
        <v>464</v>
      </c>
      <c r="G92" s="93" t="s">
        <v>594</v>
      </c>
      <c r="H92" s="93" t="s">
        <v>469</v>
      </c>
      <c r="I92" s="93" t="s">
        <v>430</v>
      </c>
      <c r="J92" s="92">
        <f t="shared" si="14"/>
        <v>731000</v>
      </c>
      <c r="K92" s="130">
        <f t="shared" si="14"/>
        <v>644730</v>
      </c>
      <c r="L92" s="130">
        <f t="shared" si="10"/>
        <v>86270</v>
      </c>
      <c r="M92" s="135">
        <f t="shared" si="7"/>
        <v>88.1983584131327</v>
      </c>
    </row>
    <row r="93" spans="1:13" ht="28.5" customHeight="1">
      <c r="A93" s="96"/>
      <c r="B93" s="95" t="s">
        <v>494</v>
      </c>
      <c r="C93" s="95"/>
      <c r="D93" s="93" t="s">
        <v>532</v>
      </c>
      <c r="E93" s="93" t="s">
        <v>440</v>
      </c>
      <c r="F93" s="93" t="s">
        <v>464</v>
      </c>
      <c r="G93" s="93" t="s">
        <v>594</v>
      </c>
      <c r="H93" s="93" t="s">
        <v>488</v>
      </c>
      <c r="I93" s="93" t="s">
        <v>430</v>
      </c>
      <c r="J93" s="92">
        <f t="shared" si="14"/>
        <v>731000</v>
      </c>
      <c r="K93" s="130">
        <f t="shared" si="14"/>
        <v>644730</v>
      </c>
      <c r="L93" s="130">
        <f t="shared" si="10"/>
        <v>86270</v>
      </c>
      <c r="M93" s="135">
        <f t="shared" si="7"/>
        <v>88.1983584131327</v>
      </c>
    </row>
    <row r="94" spans="1:13" ht="12.75">
      <c r="A94" s="96"/>
      <c r="B94" s="95" t="s">
        <v>282</v>
      </c>
      <c r="C94" s="95"/>
      <c r="D94" s="93" t="s">
        <v>532</v>
      </c>
      <c r="E94" s="93" t="s">
        <v>440</v>
      </c>
      <c r="F94" s="93" t="s">
        <v>464</v>
      </c>
      <c r="G94" s="93" t="s">
        <v>594</v>
      </c>
      <c r="H94" s="93" t="s">
        <v>488</v>
      </c>
      <c r="I94" s="93" t="s">
        <v>443</v>
      </c>
      <c r="J94" s="92">
        <f t="shared" si="14"/>
        <v>731000</v>
      </c>
      <c r="K94" s="130">
        <f t="shared" si="14"/>
        <v>644730</v>
      </c>
      <c r="L94" s="130">
        <f t="shared" si="10"/>
        <v>86270</v>
      </c>
      <c r="M94" s="135">
        <f t="shared" si="7"/>
        <v>88.1983584131327</v>
      </c>
    </row>
    <row r="95" spans="1:13" ht="12.75">
      <c r="A95" s="96"/>
      <c r="B95" s="95" t="s">
        <v>286</v>
      </c>
      <c r="C95" s="95"/>
      <c r="D95" s="93" t="s">
        <v>532</v>
      </c>
      <c r="E95" s="93" t="s">
        <v>440</v>
      </c>
      <c r="F95" s="93" t="s">
        <v>464</v>
      </c>
      <c r="G95" s="93" t="s">
        <v>594</v>
      </c>
      <c r="H95" s="93" t="s">
        <v>488</v>
      </c>
      <c r="I95" s="93" t="s">
        <v>493</v>
      </c>
      <c r="J95" s="92">
        <f t="shared" si="14"/>
        <v>731000</v>
      </c>
      <c r="K95" s="130">
        <f t="shared" si="14"/>
        <v>644730</v>
      </c>
      <c r="L95" s="130">
        <f t="shared" si="10"/>
        <v>86270</v>
      </c>
      <c r="M95" s="135">
        <f t="shared" si="7"/>
        <v>88.1983584131327</v>
      </c>
    </row>
    <row r="96" spans="1:13" ht="12.75">
      <c r="A96" s="96"/>
      <c r="B96" s="95" t="s">
        <v>17</v>
      </c>
      <c r="C96" s="95"/>
      <c r="D96" s="93" t="s">
        <v>532</v>
      </c>
      <c r="E96" s="93" t="s">
        <v>440</v>
      </c>
      <c r="F96" s="93" t="s">
        <v>464</v>
      </c>
      <c r="G96" s="93" t="s">
        <v>594</v>
      </c>
      <c r="H96" s="93" t="s">
        <v>488</v>
      </c>
      <c r="I96" s="93" t="s">
        <v>489</v>
      </c>
      <c r="J96" s="92">
        <v>731000</v>
      </c>
      <c r="K96" s="130">
        <v>644730</v>
      </c>
      <c r="L96" s="130">
        <f t="shared" si="10"/>
        <v>86270</v>
      </c>
      <c r="M96" s="135">
        <f t="shared" si="7"/>
        <v>88.1983584131327</v>
      </c>
    </row>
    <row r="97" spans="1:13" ht="24">
      <c r="A97" s="96"/>
      <c r="B97" s="103" t="s">
        <v>511</v>
      </c>
      <c r="C97" s="103"/>
      <c r="D97" s="96" t="s">
        <v>532</v>
      </c>
      <c r="E97" s="96" t="s">
        <v>440</v>
      </c>
      <c r="F97" s="96" t="s">
        <v>464</v>
      </c>
      <c r="G97" s="96" t="s">
        <v>595</v>
      </c>
      <c r="H97" s="96" t="s">
        <v>430</v>
      </c>
      <c r="I97" s="96" t="s">
        <v>430</v>
      </c>
      <c r="J97" s="98">
        <f aca="true" t="shared" si="15" ref="J97:K102">J98</f>
        <v>100000</v>
      </c>
      <c r="K97" s="114">
        <f t="shared" si="15"/>
        <v>58212</v>
      </c>
      <c r="L97" s="114">
        <f aca="true" t="shared" si="16" ref="L97:L110">J97-K97</f>
        <v>41788</v>
      </c>
      <c r="M97" s="135">
        <f t="shared" si="7"/>
        <v>58.211999999999996</v>
      </c>
    </row>
    <row r="98" spans="1:13" ht="24">
      <c r="A98" s="96"/>
      <c r="B98" s="95" t="s">
        <v>495</v>
      </c>
      <c r="C98" s="95"/>
      <c r="D98" s="93" t="s">
        <v>532</v>
      </c>
      <c r="E98" s="93" t="s">
        <v>440</v>
      </c>
      <c r="F98" s="93" t="s">
        <v>464</v>
      </c>
      <c r="G98" s="93" t="s">
        <v>595</v>
      </c>
      <c r="H98" s="93" t="s">
        <v>443</v>
      </c>
      <c r="I98" s="93" t="s">
        <v>430</v>
      </c>
      <c r="J98" s="92">
        <f t="shared" si="15"/>
        <v>100000</v>
      </c>
      <c r="K98" s="130">
        <f t="shared" si="15"/>
        <v>58212</v>
      </c>
      <c r="L98" s="130">
        <f t="shared" si="16"/>
        <v>41788</v>
      </c>
      <c r="M98" s="135">
        <f t="shared" si="7"/>
        <v>58.211999999999996</v>
      </c>
    </row>
    <row r="99" spans="1:13" ht="24">
      <c r="A99" s="96"/>
      <c r="B99" s="95" t="s">
        <v>435</v>
      </c>
      <c r="C99" s="95"/>
      <c r="D99" s="93" t="s">
        <v>532</v>
      </c>
      <c r="E99" s="93" t="s">
        <v>440</v>
      </c>
      <c r="F99" s="93" t="s">
        <v>464</v>
      </c>
      <c r="G99" s="93" t="s">
        <v>595</v>
      </c>
      <c r="H99" s="93" t="s">
        <v>469</v>
      </c>
      <c r="I99" s="93" t="s">
        <v>430</v>
      </c>
      <c r="J99" s="92">
        <f t="shared" si="15"/>
        <v>100000</v>
      </c>
      <c r="K99" s="130">
        <f t="shared" si="15"/>
        <v>58212</v>
      </c>
      <c r="L99" s="130">
        <f t="shared" si="16"/>
        <v>41788</v>
      </c>
      <c r="M99" s="135">
        <f t="shared" si="7"/>
        <v>58.211999999999996</v>
      </c>
    </row>
    <row r="100" spans="1:13" ht="27" customHeight="1">
      <c r="A100" s="96"/>
      <c r="B100" s="95" t="s">
        <v>494</v>
      </c>
      <c r="C100" s="95"/>
      <c r="D100" s="93" t="s">
        <v>532</v>
      </c>
      <c r="E100" s="93" t="s">
        <v>440</v>
      </c>
      <c r="F100" s="93" t="s">
        <v>464</v>
      </c>
      <c r="G100" s="93" t="s">
        <v>595</v>
      </c>
      <c r="H100" s="93" t="s">
        <v>488</v>
      </c>
      <c r="I100" s="93" t="s">
        <v>430</v>
      </c>
      <c r="J100" s="92">
        <f t="shared" si="15"/>
        <v>100000</v>
      </c>
      <c r="K100" s="130">
        <f t="shared" si="15"/>
        <v>58212</v>
      </c>
      <c r="L100" s="130">
        <f t="shared" si="16"/>
        <v>41788</v>
      </c>
      <c r="M100" s="135">
        <f t="shared" si="7"/>
        <v>58.211999999999996</v>
      </c>
    </row>
    <row r="101" spans="1:13" ht="12.75">
      <c r="A101" s="96"/>
      <c r="B101" s="95" t="s">
        <v>282</v>
      </c>
      <c r="C101" s="95"/>
      <c r="D101" s="93" t="s">
        <v>532</v>
      </c>
      <c r="E101" s="93" t="s">
        <v>440</v>
      </c>
      <c r="F101" s="93" t="s">
        <v>464</v>
      </c>
      <c r="G101" s="93" t="s">
        <v>595</v>
      </c>
      <c r="H101" s="93" t="s">
        <v>488</v>
      </c>
      <c r="I101" s="93" t="s">
        <v>443</v>
      </c>
      <c r="J101" s="92">
        <f t="shared" si="15"/>
        <v>100000</v>
      </c>
      <c r="K101" s="130">
        <f t="shared" si="15"/>
        <v>58212</v>
      </c>
      <c r="L101" s="130">
        <f t="shared" si="16"/>
        <v>41788</v>
      </c>
      <c r="M101" s="135">
        <f t="shared" si="7"/>
        <v>58.211999999999996</v>
      </c>
    </row>
    <row r="102" spans="1:13" ht="12.75">
      <c r="A102" s="96"/>
      <c r="B102" s="95" t="s">
        <v>286</v>
      </c>
      <c r="C102" s="95"/>
      <c r="D102" s="93" t="s">
        <v>532</v>
      </c>
      <c r="E102" s="93" t="s">
        <v>440</v>
      </c>
      <c r="F102" s="93" t="s">
        <v>464</v>
      </c>
      <c r="G102" s="93" t="s">
        <v>595</v>
      </c>
      <c r="H102" s="93" t="s">
        <v>488</v>
      </c>
      <c r="I102" s="93" t="s">
        <v>493</v>
      </c>
      <c r="J102" s="92">
        <f t="shared" si="15"/>
        <v>100000</v>
      </c>
      <c r="K102" s="130">
        <f t="shared" si="15"/>
        <v>58212</v>
      </c>
      <c r="L102" s="130">
        <f t="shared" si="16"/>
        <v>41788</v>
      </c>
      <c r="M102" s="135">
        <f t="shared" si="7"/>
        <v>58.211999999999996</v>
      </c>
    </row>
    <row r="103" spans="1:13" ht="12.75">
      <c r="A103" s="96"/>
      <c r="B103" s="95" t="s">
        <v>17</v>
      </c>
      <c r="C103" s="95"/>
      <c r="D103" s="93" t="s">
        <v>532</v>
      </c>
      <c r="E103" s="93" t="s">
        <v>440</v>
      </c>
      <c r="F103" s="93" t="s">
        <v>464</v>
      </c>
      <c r="G103" s="93" t="s">
        <v>595</v>
      </c>
      <c r="H103" s="93" t="s">
        <v>488</v>
      </c>
      <c r="I103" s="93" t="s">
        <v>489</v>
      </c>
      <c r="J103" s="92">
        <v>100000</v>
      </c>
      <c r="K103" s="130">
        <v>58212</v>
      </c>
      <c r="L103" s="130">
        <f t="shared" si="16"/>
        <v>41788</v>
      </c>
      <c r="M103" s="135">
        <f t="shared" si="7"/>
        <v>58.211999999999996</v>
      </c>
    </row>
    <row r="104" spans="1:13" ht="12.75">
      <c r="A104" s="96"/>
      <c r="B104" s="103" t="s">
        <v>510</v>
      </c>
      <c r="C104" s="103"/>
      <c r="D104" s="96" t="s">
        <v>532</v>
      </c>
      <c r="E104" s="96" t="s">
        <v>440</v>
      </c>
      <c r="F104" s="96" t="s">
        <v>464</v>
      </c>
      <c r="G104" s="96" t="s">
        <v>596</v>
      </c>
      <c r="H104" s="96" t="s">
        <v>430</v>
      </c>
      <c r="I104" s="96" t="s">
        <v>430</v>
      </c>
      <c r="J104" s="98">
        <f aca="true" t="shared" si="17" ref="J104:K109">J105</f>
        <v>23000</v>
      </c>
      <c r="K104" s="114">
        <f t="shared" si="17"/>
        <v>12936</v>
      </c>
      <c r="L104" s="114">
        <f t="shared" si="16"/>
        <v>10064</v>
      </c>
      <c r="M104" s="135">
        <f t="shared" si="7"/>
        <v>56.24347826086956</v>
      </c>
    </row>
    <row r="105" spans="1:13" ht="24">
      <c r="A105" s="96"/>
      <c r="B105" s="95" t="s">
        <v>495</v>
      </c>
      <c r="C105" s="95"/>
      <c r="D105" s="93" t="s">
        <v>532</v>
      </c>
      <c r="E105" s="93" t="s">
        <v>440</v>
      </c>
      <c r="F105" s="93" t="s">
        <v>464</v>
      </c>
      <c r="G105" s="93" t="s">
        <v>596</v>
      </c>
      <c r="H105" s="93" t="s">
        <v>443</v>
      </c>
      <c r="I105" s="93" t="s">
        <v>430</v>
      </c>
      <c r="J105" s="92">
        <f t="shared" si="17"/>
        <v>23000</v>
      </c>
      <c r="K105" s="130">
        <f t="shared" si="17"/>
        <v>12936</v>
      </c>
      <c r="L105" s="130">
        <f t="shared" si="16"/>
        <v>10064</v>
      </c>
      <c r="M105" s="135">
        <f t="shared" si="7"/>
        <v>56.24347826086956</v>
      </c>
    </row>
    <row r="106" spans="1:13" ht="24">
      <c r="A106" s="96"/>
      <c r="B106" s="95" t="s">
        <v>435</v>
      </c>
      <c r="C106" s="95"/>
      <c r="D106" s="93" t="s">
        <v>532</v>
      </c>
      <c r="E106" s="93" t="s">
        <v>440</v>
      </c>
      <c r="F106" s="93" t="s">
        <v>464</v>
      </c>
      <c r="G106" s="93" t="s">
        <v>596</v>
      </c>
      <c r="H106" s="93" t="s">
        <v>469</v>
      </c>
      <c r="I106" s="93" t="s">
        <v>430</v>
      </c>
      <c r="J106" s="92">
        <f t="shared" si="17"/>
        <v>23000</v>
      </c>
      <c r="K106" s="130">
        <f t="shared" si="17"/>
        <v>12936</v>
      </c>
      <c r="L106" s="130">
        <f t="shared" si="16"/>
        <v>10064</v>
      </c>
      <c r="M106" s="135">
        <f t="shared" si="7"/>
        <v>56.24347826086956</v>
      </c>
    </row>
    <row r="107" spans="1:13" ht="27.75" customHeight="1">
      <c r="A107" s="96"/>
      <c r="B107" s="95" t="s">
        <v>494</v>
      </c>
      <c r="C107" s="95"/>
      <c r="D107" s="93" t="s">
        <v>532</v>
      </c>
      <c r="E107" s="93" t="s">
        <v>440</v>
      </c>
      <c r="F107" s="93" t="s">
        <v>464</v>
      </c>
      <c r="G107" s="93" t="s">
        <v>596</v>
      </c>
      <c r="H107" s="93" t="s">
        <v>488</v>
      </c>
      <c r="I107" s="93" t="s">
        <v>430</v>
      </c>
      <c r="J107" s="92">
        <f t="shared" si="17"/>
        <v>23000</v>
      </c>
      <c r="K107" s="130">
        <f t="shared" si="17"/>
        <v>12936</v>
      </c>
      <c r="L107" s="130">
        <f t="shared" si="16"/>
        <v>10064</v>
      </c>
      <c r="M107" s="135">
        <f t="shared" si="7"/>
        <v>56.24347826086956</v>
      </c>
    </row>
    <row r="108" spans="1:13" ht="12.75">
      <c r="A108" s="96"/>
      <c r="B108" s="95" t="s">
        <v>282</v>
      </c>
      <c r="C108" s="95"/>
      <c r="D108" s="93" t="s">
        <v>532</v>
      </c>
      <c r="E108" s="93" t="s">
        <v>440</v>
      </c>
      <c r="F108" s="93" t="s">
        <v>464</v>
      </c>
      <c r="G108" s="93" t="s">
        <v>596</v>
      </c>
      <c r="H108" s="93" t="s">
        <v>488</v>
      </c>
      <c r="I108" s="93" t="s">
        <v>443</v>
      </c>
      <c r="J108" s="92">
        <f t="shared" si="17"/>
        <v>23000</v>
      </c>
      <c r="K108" s="130">
        <f t="shared" si="17"/>
        <v>12936</v>
      </c>
      <c r="L108" s="130">
        <f t="shared" si="16"/>
        <v>10064</v>
      </c>
      <c r="M108" s="135">
        <f t="shared" si="7"/>
        <v>56.24347826086956</v>
      </c>
    </row>
    <row r="109" spans="1:13" ht="12.75">
      <c r="A109" s="96"/>
      <c r="B109" s="95" t="s">
        <v>286</v>
      </c>
      <c r="C109" s="95"/>
      <c r="D109" s="93" t="s">
        <v>532</v>
      </c>
      <c r="E109" s="93" t="s">
        <v>440</v>
      </c>
      <c r="F109" s="93" t="s">
        <v>464</v>
      </c>
      <c r="G109" s="93" t="s">
        <v>596</v>
      </c>
      <c r="H109" s="93" t="s">
        <v>488</v>
      </c>
      <c r="I109" s="93" t="s">
        <v>493</v>
      </c>
      <c r="J109" s="92">
        <f t="shared" si="17"/>
        <v>23000</v>
      </c>
      <c r="K109" s="130">
        <f t="shared" si="17"/>
        <v>12936</v>
      </c>
      <c r="L109" s="130">
        <f t="shared" si="16"/>
        <v>10064</v>
      </c>
      <c r="M109" s="135">
        <f t="shared" si="7"/>
        <v>56.24347826086956</v>
      </c>
    </row>
    <row r="110" spans="1:13" ht="12.75">
      <c r="A110" s="96"/>
      <c r="B110" s="95" t="s">
        <v>17</v>
      </c>
      <c r="C110" s="95"/>
      <c r="D110" s="93" t="s">
        <v>532</v>
      </c>
      <c r="E110" s="93" t="s">
        <v>440</v>
      </c>
      <c r="F110" s="93" t="s">
        <v>464</v>
      </c>
      <c r="G110" s="93" t="s">
        <v>596</v>
      </c>
      <c r="H110" s="93" t="s">
        <v>488</v>
      </c>
      <c r="I110" s="93" t="s">
        <v>489</v>
      </c>
      <c r="J110" s="92">
        <v>23000</v>
      </c>
      <c r="K110" s="130">
        <v>12936</v>
      </c>
      <c r="L110" s="130">
        <f t="shared" si="16"/>
        <v>10064</v>
      </c>
      <c r="M110" s="135">
        <f t="shared" si="7"/>
        <v>56.24347826086956</v>
      </c>
    </row>
    <row r="111" spans="1:13" ht="25.5" customHeight="1">
      <c r="A111" s="96"/>
      <c r="B111" s="146" t="s">
        <v>620</v>
      </c>
      <c r="C111" s="100"/>
      <c r="D111" s="96" t="s">
        <v>532</v>
      </c>
      <c r="E111" s="96" t="s">
        <v>440</v>
      </c>
      <c r="F111" s="96" t="s">
        <v>464</v>
      </c>
      <c r="G111" s="96" t="s">
        <v>572</v>
      </c>
      <c r="H111" s="96" t="s">
        <v>430</v>
      </c>
      <c r="I111" s="96" t="s">
        <v>430</v>
      </c>
      <c r="J111" s="98">
        <f>J112</f>
        <v>546697</v>
      </c>
      <c r="K111" s="98">
        <f>K112</f>
        <v>379573.2</v>
      </c>
      <c r="L111" s="98">
        <f>L112</f>
        <v>167123.8</v>
      </c>
      <c r="M111" s="135">
        <f t="shared" si="7"/>
        <v>69.43026941797741</v>
      </c>
    </row>
    <row r="112" spans="1:13" ht="26.25" customHeight="1">
      <c r="A112" s="96"/>
      <c r="B112" s="155" t="s">
        <v>446</v>
      </c>
      <c r="C112" s="100"/>
      <c r="D112" s="96" t="s">
        <v>532</v>
      </c>
      <c r="E112" s="96" t="s">
        <v>440</v>
      </c>
      <c r="F112" s="96" t="s">
        <v>464</v>
      </c>
      <c r="G112" s="96" t="s">
        <v>573</v>
      </c>
      <c r="H112" s="96" t="s">
        <v>430</v>
      </c>
      <c r="I112" s="96" t="s">
        <v>430</v>
      </c>
      <c r="J112" s="98">
        <f>J113+J135+J142+J149</f>
        <v>546697</v>
      </c>
      <c r="K112" s="98">
        <f>K113+K135+K142+K149</f>
        <v>379573.2</v>
      </c>
      <c r="L112" s="98">
        <f>L113+L135+L142+L149</f>
        <v>167123.8</v>
      </c>
      <c r="M112" s="135">
        <f t="shared" si="7"/>
        <v>69.43026941797741</v>
      </c>
    </row>
    <row r="113" spans="1:13" ht="12.75">
      <c r="A113" s="96"/>
      <c r="B113" s="155" t="s">
        <v>478</v>
      </c>
      <c r="C113" s="95"/>
      <c r="D113" s="96" t="s">
        <v>532</v>
      </c>
      <c r="E113" s="96" t="s">
        <v>440</v>
      </c>
      <c r="F113" s="96" t="s">
        <v>464</v>
      </c>
      <c r="G113" s="96" t="s">
        <v>579</v>
      </c>
      <c r="H113" s="96" t="s">
        <v>430</v>
      </c>
      <c r="I113" s="96" t="s">
        <v>430</v>
      </c>
      <c r="J113" s="98">
        <f>J114+J122+J128</f>
        <v>86497</v>
      </c>
      <c r="K113" s="98">
        <f>K114+K122+K128</f>
        <v>43373.2</v>
      </c>
      <c r="L113" s="98">
        <f>L114+L122+L128</f>
        <v>43123.8</v>
      </c>
      <c r="M113" s="135">
        <f t="shared" si="7"/>
        <v>50.14416684971733</v>
      </c>
    </row>
    <row r="114" spans="1:13" ht="36">
      <c r="A114" s="96"/>
      <c r="B114" s="100" t="s">
        <v>578</v>
      </c>
      <c r="C114" s="95"/>
      <c r="D114" s="96" t="s">
        <v>532</v>
      </c>
      <c r="E114" s="96" t="s">
        <v>440</v>
      </c>
      <c r="F114" s="96" t="s">
        <v>464</v>
      </c>
      <c r="G114" s="96" t="s">
        <v>577</v>
      </c>
      <c r="H114" s="96" t="s">
        <v>430</v>
      </c>
      <c r="I114" s="96" t="s">
        <v>430</v>
      </c>
      <c r="J114" s="98">
        <f aca="true" t="shared" si="18" ref="J114:L116">J115</f>
        <v>50797</v>
      </c>
      <c r="K114" s="98">
        <f t="shared" si="18"/>
        <v>8673</v>
      </c>
      <c r="L114" s="98">
        <f t="shared" si="18"/>
        <v>42124</v>
      </c>
      <c r="M114" s="135">
        <f t="shared" si="7"/>
        <v>17.073842943480912</v>
      </c>
    </row>
    <row r="115" spans="1:13" ht="24">
      <c r="A115" s="96"/>
      <c r="B115" s="100" t="s">
        <v>495</v>
      </c>
      <c r="C115" s="95"/>
      <c r="D115" s="96" t="s">
        <v>532</v>
      </c>
      <c r="E115" s="96" t="s">
        <v>440</v>
      </c>
      <c r="F115" s="96" t="s">
        <v>464</v>
      </c>
      <c r="G115" s="96" t="s">
        <v>577</v>
      </c>
      <c r="H115" s="96" t="s">
        <v>443</v>
      </c>
      <c r="I115" s="96" t="s">
        <v>430</v>
      </c>
      <c r="J115" s="98">
        <f t="shared" si="18"/>
        <v>50797</v>
      </c>
      <c r="K115" s="98">
        <f t="shared" si="18"/>
        <v>8673</v>
      </c>
      <c r="L115" s="98">
        <f t="shared" si="18"/>
        <v>42124</v>
      </c>
      <c r="M115" s="135">
        <f t="shared" si="7"/>
        <v>17.073842943480912</v>
      </c>
    </row>
    <row r="116" spans="1:13" ht="24">
      <c r="A116" s="96"/>
      <c r="B116" s="95" t="s">
        <v>435</v>
      </c>
      <c r="C116" s="95"/>
      <c r="D116" s="93" t="s">
        <v>532</v>
      </c>
      <c r="E116" s="93" t="s">
        <v>440</v>
      </c>
      <c r="F116" s="93" t="s">
        <v>464</v>
      </c>
      <c r="G116" s="93" t="s">
        <v>577</v>
      </c>
      <c r="H116" s="93" t="s">
        <v>469</v>
      </c>
      <c r="I116" s="93" t="s">
        <v>430</v>
      </c>
      <c r="J116" s="92">
        <f t="shared" si="18"/>
        <v>50797</v>
      </c>
      <c r="K116" s="92">
        <f t="shared" si="18"/>
        <v>8673</v>
      </c>
      <c r="L116" s="92">
        <f t="shared" si="18"/>
        <v>42124</v>
      </c>
      <c r="M116" s="135">
        <f t="shared" si="7"/>
        <v>17.073842943480912</v>
      </c>
    </row>
    <row r="117" spans="1:13" ht="24">
      <c r="A117" s="96"/>
      <c r="B117" s="95" t="s">
        <v>494</v>
      </c>
      <c r="C117" s="95"/>
      <c r="D117" s="93" t="s">
        <v>532</v>
      </c>
      <c r="E117" s="93" t="s">
        <v>440</v>
      </c>
      <c r="F117" s="93" t="s">
        <v>464</v>
      </c>
      <c r="G117" s="93" t="s">
        <v>577</v>
      </c>
      <c r="H117" s="93" t="s">
        <v>488</v>
      </c>
      <c r="I117" s="93" t="s">
        <v>430</v>
      </c>
      <c r="J117" s="92">
        <f>J118+J120</f>
        <v>50797</v>
      </c>
      <c r="K117" s="92">
        <f>K118+K120</f>
        <v>8673</v>
      </c>
      <c r="L117" s="92">
        <f>L118+L120</f>
        <v>42124</v>
      </c>
      <c r="M117" s="135">
        <f t="shared" si="7"/>
        <v>17.073842943480912</v>
      </c>
    </row>
    <row r="118" spans="1:13" ht="12.75">
      <c r="A118" s="96"/>
      <c r="B118" s="95" t="s">
        <v>282</v>
      </c>
      <c r="C118" s="95"/>
      <c r="D118" s="93" t="s">
        <v>532</v>
      </c>
      <c r="E118" s="93" t="s">
        <v>440</v>
      </c>
      <c r="F118" s="93" t="s">
        <v>464</v>
      </c>
      <c r="G118" s="93" t="s">
        <v>577</v>
      </c>
      <c r="H118" s="93" t="s">
        <v>488</v>
      </c>
      <c r="I118" s="93" t="s">
        <v>443</v>
      </c>
      <c r="J118" s="92">
        <f>J119</f>
        <v>41797</v>
      </c>
      <c r="K118" s="92">
        <f>K119</f>
        <v>0</v>
      </c>
      <c r="L118" s="92">
        <f>L119</f>
        <v>41797</v>
      </c>
      <c r="M118" s="135">
        <f t="shared" si="7"/>
        <v>0</v>
      </c>
    </row>
    <row r="119" spans="1:13" ht="12.75">
      <c r="A119" s="96"/>
      <c r="B119" s="95" t="s">
        <v>18</v>
      </c>
      <c r="C119" s="95"/>
      <c r="D119" s="93" t="s">
        <v>532</v>
      </c>
      <c r="E119" s="93" t="s">
        <v>440</v>
      </c>
      <c r="F119" s="93" t="s">
        <v>464</v>
      </c>
      <c r="G119" s="93" t="s">
        <v>577</v>
      </c>
      <c r="H119" s="93" t="s">
        <v>488</v>
      </c>
      <c r="I119" s="93" t="s">
        <v>512</v>
      </c>
      <c r="J119" s="92">
        <v>41797</v>
      </c>
      <c r="K119" s="145">
        <v>0</v>
      </c>
      <c r="L119" s="130">
        <f>J119-K119</f>
        <v>41797</v>
      </c>
      <c r="M119" s="135">
        <f t="shared" si="7"/>
        <v>0</v>
      </c>
    </row>
    <row r="120" spans="1:13" ht="12.75">
      <c r="A120" s="96"/>
      <c r="B120" s="95" t="s">
        <v>288</v>
      </c>
      <c r="C120" s="95"/>
      <c r="D120" s="93" t="s">
        <v>532</v>
      </c>
      <c r="E120" s="93" t="s">
        <v>440</v>
      </c>
      <c r="F120" s="93" t="s">
        <v>464</v>
      </c>
      <c r="G120" s="93" t="s">
        <v>577</v>
      </c>
      <c r="H120" s="93" t="s">
        <v>488</v>
      </c>
      <c r="I120" s="93" t="s">
        <v>477</v>
      </c>
      <c r="J120" s="92">
        <f>SUM(J121:J121)</f>
        <v>9000</v>
      </c>
      <c r="K120" s="92">
        <f>SUM(K121:K121)</f>
        <v>8673</v>
      </c>
      <c r="L120" s="92">
        <f>SUM(L121:L121)</f>
        <v>327</v>
      </c>
      <c r="M120" s="135">
        <f t="shared" si="7"/>
        <v>96.36666666666667</v>
      </c>
    </row>
    <row r="121" spans="1:13" ht="12.75">
      <c r="A121" s="96"/>
      <c r="B121" s="95" t="s">
        <v>417</v>
      </c>
      <c r="C121" s="95"/>
      <c r="D121" s="93" t="s">
        <v>532</v>
      </c>
      <c r="E121" s="93" t="s">
        <v>440</v>
      </c>
      <c r="F121" s="93" t="s">
        <v>464</v>
      </c>
      <c r="G121" s="93" t="s">
        <v>577</v>
      </c>
      <c r="H121" s="93" t="s">
        <v>488</v>
      </c>
      <c r="I121" s="93" t="s">
        <v>487</v>
      </c>
      <c r="J121" s="92">
        <v>9000</v>
      </c>
      <c r="K121" s="145">
        <v>8673</v>
      </c>
      <c r="L121" s="130">
        <f>J121-K121</f>
        <v>327</v>
      </c>
      <c r="M121" s="135">
        <f t="shared" si="7"/>
        <v>96.36666666666667</v>
      </c>
    </row>
    <row r="122" spans="1:13" ht="27.75" customHeight="1">
      <c r="A122" s="96"/>
      <c r="B122" s="155" t="s">
        <v>518</v>
      </c>
      <c r="C122" s="100"/>
      <c r="D122" s="96" t="s">
        <v>532</v>
      </c>
      <c r="E122" s="96" t="s">
        <v>440</v>
      </c>
      <c r="F122" s="96" t="s">
        <v>464</v>
      </c>
      <c r="G122" s="96" t="s">
        <v>597</v>
      </c>
      <c r="H122" s="96" t="s">
        <v>430</v>
      </c>
      <c r="I122" s="96" t="s">
        <v>430</v>
      </c>
      <c r="J122" s="98">
        <f>J126</f>
        <v>10700</v>
      </c>
      <c r="K122" s="114">
        <f>K126</f>
        <v>9700.2</v>
      </c>
      <c r="L122" s="114">
        <f>J122-K122</f>
        <v>999.7999999999993</v>
      </c>
      <c r="M122" s="135">
        <f t="shared" si="7"/>
        <v>90.65607476635515</v>
      </c>
    </row>
    <row r="123" spans="1:13" ht="16.5" customHeight="1">
      <c r="A123" s="96"/>
      <c r="B123" s="147" t="s">
        <v>517</v>
      </c>
      <c r="C123" s="95"/>
      <c r="D123" s="93" t="s">
        <v>532</v>
      </c>
      <c r="E123" s="93" t="s">
        <v>440</v>
      </c>
      <c r="F123" s="93" t="s">
        <v>464</v>
      </c>
      <c r="G123" s="93" t="s">
        <v>597</v>
      </c>
      <c r="H123" s="93" t="s">
        <v>516</v>
      </c>
      <c r="I123" s="93" t="s">
        <v>430</v>
      </c>
      <c r="J123" s="92">
        <f aca="true" t="shared" si="19" ref="J123:L126">J124</f>
        <v>10700</v>
      </c>
      <c r="K123" s="92">
        <f t="shared" si="19"/>
        <v>9700.2</v>
      </c>
      <c r="L123" s="92">
        <f t="shared" si="19"/>
        <v>999.7999999999993</v>
      </c>
      <c r="M123" s="135">
        <f t="shared" si="7"/>
        <v>90.65607476635515</v>
      </c>
    </row>
    <row r="124" spans="1:13" ht="15" customHeight="1">
      <c r="A124" s="96"/>
      <c r="B124" s="147" t="s">
        <v>515</v>
      </c>
      <c r="C124" s="95"/>
      <c r="D124" s="93" t="s">
        <v>532</v>
      </c>
      <c r="E124" s="93" t="s">
        <v>440</v>
      </c>
      <c r="F124" s="93" t="s">
        <v>464</v>
      </c>
      <c r="G124" s="93" t="s">
        <v>597</v>
      </c>
      <c r="H124" s="93" t="s">
        <v>514</v>
      </c>
      <c r="I124" s="93" t="s">
        <v>430</v>
      </c>
      <c r="J124" s="92">
        <f t="shared" si="19"/>
        <v>10700</v>
      </c>
      <c r="K124" s="92">
        <f t="shared" si="19"/>
        <v>9700.2</v>
      </c>
      <c r="L124" s="92">
        <f t="shared" si="19"/>
        <v>999.7999999999993</v>
      </c>
      <c r="M124" s="135">
        <f t="shared" si="7"/>
        <v>90.65607476635515</v>
      </c>
    </row>
    <row r="125" spans="1:13" ht="15" customHeight="1">
      <c r="A125" s="96"/>
      <c r="B125" s="95" t="s">
        <v>513</v>
      </c>
      <c r="C125" s="95"/>
      <c r="D125" s="93" t="s">
        <v>532</v>
      </c>
      <c r="E125" s="93" t="s">
        <v>440</v>
      </c>
      <c r="F125" s="93" t="s">
        <v>464</v>
      </c>
      <c r="G125" s="93" t="s">
        <v>597</v>
      </c>
      <c r="H125" s="93" t="s">
        <v>598</v>
      </c>
      <c r="I125" s="93" t="s">
        <v>430</v>
      </c>
      <c r="J125" s="92">
        <f t="shared" si="19"/>
        <v>10700</v>
      </c>
      <c r="K125" s="92">
        <f t="shared" si="19"/>
        <v>9700.2</v>
      </c>
      <c r="L125" s="92">
        <f t="shared" si="19"/>
        <v>999.7999999999993</v>
      </c>
      <c r="M125" s="135">
        <f t="shared" si="7"/>
        <v>90.65607476635515</v>
      </c>
    </row>
    <row r="126" spans="1:13" ht="12.75">
      <c r="A126" s="96"/>
      <c r="B126" s="95" t="s">
        <v>282</v>
      </c>
      <c r="C126" s="95"/>
      <c r="D126" s="93" t="s">
        <v>532</v>
      </c>
      <c r="E126" s="93" t="s">
        <v>440</v>
      </c>
      <c r="F126" s="93" t="s">
        <v>464</v>
      </c>
      <c r="G126" s="93" t="s">
        <v>597</v>
      </c>
      <c r="H126" s="93" t="s">
        <v>598</v>
      </c>
      <c r="I126" s="93" t="s">
        <v>443</v>
      </c>
      <c r="J126" s="92">
        <f t="shared" si="19"/>
        <v>10700</v>
      </c>
      <c r="K126" s="92">
        <f t="shared" si="19"/>
        <v>9700.2</v>
      </c>
      <c r="L126" s="92">
        <f t="shared" si="19"/>
        <v>999.7999999999993</v>
      </c>
      <c r="M126" s="135">
        <f t="shared" si="7"/>
        <v>90.65607476635515</v>
      </c>
    </row>
    <row r="127" spans="1:13" ht="12.75">
      <c r="A127" s="96"/>
      <c r="B127" s="95" t="s">
        <v>18</v>
      </c>
      <c r="C127" s="95"/>
      <c r="D127" s="93" t="s">
        <v>532</v>
      </c>
      <c r="E127" s="93" t="s">
        <v>440</v>
      </c>
      <c r="F127" s="93" t="s">
        <v>464</v>
      </c>
      <c r="G127" s="93" t="s">
        <v>597</v>
      </c>
      <c r="H127" s="93" t="s">
        <v>598</v>
      </c>
      <c r="I127" s="93" t="s">
        <v>512</v>
      </c>
      <c r="J127" s="92">
        <v>10700</v>
      </c>
      <c r="K127" s="130">
        <v>9700.2</v>
      </c>
      <c r="L127" s="130">
        <f>J127-K127</f>
        <v>999.7999999999993</v>
      </c>
      <c r="M127" s="135">
        <f t="shared" si="7"/>
        <v>90.65607476635515</v>
      </c>
    </row>
    <row r="128" spans="1:13" ht="19.5" customHeight="1">
      <c r="A128" s="96"/>
      <c r="B128" s="100" t="s">
        <v>702</v>
      </c>
      <c r="C128" s="100"/>
      <c r="D128" s="96" t="s">
        <v>532</v>
      </c>
      <c r="E128" s="96" t="s">
        <v>440</v>
      </c>
      <c r="F128" s="96" t="s">
        <v>464</v>
      </c>
      <c r="G128" s="96" t="s">
        <v>701</v>
      </c>
      <c r="H128" s="96" t="s">
        <v>430</v>
      </c>
      <c r="I128" s="96" t="s">
        <v>430</v>
      </c>
      <c r="J128" s="98">
        <f aca="true" t="shared" si="20" ref="J128:L133">J129</f>
        <v>25000</v>
      </c>
      <c r="K128" s="98">
        <f t="shared" si="20"/>
        <v>25000</v>
      </c>
      <c r="L128" s="98">
        <f t="shared" si="20"/>
        <v>0</v>
      </c>
      <c r="M128" s="135">
        <f t="shared" si="7"/>
        <v>100</v>
      </c>
    </row>
    <row r="129" spans="1:13" ht="24">
      <c r="A129" s="96"/>
      <c r="B129" s="100" t="s">
        <v>495</v>
      </c>
      <c r="C129" s="95"/>
      <c r="D129" s="96" t="s">
        <v>532</v>
      </c>
      <c r="E129" s="96" t="s">
        <v>440</v>
      </c>
      <c r="F129" s="96" t="s">
        <v>464</v>
      </c>
      <c r="G129" s="96" t="s">
        <v>701</v>
      </c>
      <c r="H129" s="96" t="s">
        <v>443</v>
      </c>
      <c r="I129" s="96" t="s">
        <v>430</v>
      </c>
      <c r="J129" s="98">
        <f t="shared" si="20"/>
        <v>25000</v>
      </c>
      <c r="K129" s="98">
        <f t="shared" si="20"/>
        <v>25000</v>
      </c>
      <c r="L129" s="98">
        <f t="shared" si="20"/>
        <v>0</v>
      </c>
      <c r="M129" s="135">
        <f t="shared" si="7"/>
        <v>100</v>
      </c>
    </row>
    <row r="130" spans="1:13" ht="24">
      <c r="A130" s="96"/>
      <c r="B130" s="95" t="s">
        <v>435</v>
      </c>
      <c r="C130" s="95"/>
      <c r="D130" s="93" t="s">
        <v>532</v>
      </c>
      <c r="E130" s="93" t="s">
        <v>440</v>
      </c>
      <c r="F130" s="93" t="s">
        <v>464</v>
      </c>
      <c r="G130" s="93" t="s">
        <v>701</v>
      </c>
      <c r="H130" s="93" t="s">
        <v>469</v>
      </c>
      <c r="I130" s="93" t="s">
        <v>430</v>
      </c>
      <c r="J130" s="92">
        <f t="shared" si="20"/>
        <v>25000</v>
      </c>
      <c r="K130" s="92">
        <f t="shared" si="20"/>
        <v>25000</v>
      </c>
      <c r="L130" s="92">
        <f t="shared" si="20"/>
        <v>0</v>
      </c>
      <c r="M130" s="135">
        <f t="shared" si="7"/>
        <v>100</v>
      </c>
    </row>
    <row r="131" spans="1:13" ht="24">
      <c r="A131" s="96"/>
      <c r="B131" s="95" t="s">
        <v>494</v>
      </c>
      <c r="C131" s="95"/>
      <c r="D131" s="93" t="s">
        <v>532</v>
      </c>
      <c r="E131" s="93" t="s">
        <v>440</v>
      </c>
      <c r="F131" s="93" t="s">
        <v>464</v>
      </c>
      <c r="G131" s="93" t="s">
        <v>701</v>
      </c>
      <c r="H131" s="93" t="s">
        <v>488</v>
      </c>
      <c r="I131" s="93" t="s">
        <v>430</v>
      </c>
      <c r="J131" s="92">
        <f t="shared" si="20"/>
        <v>25000</v>
      </c>
      <c r="K131" s="92">
        <f t="shared" si="20"/>
        <v>25000</v>
      </c>
      <c r="L131" s="92">
        <f t="shared" si="20"/>
        <v>0</v>
      </c>
      <c r="M131" s="135">
        <f t="shared" si="7"/>
        <v>100</v>
      </c>
    </row>
    <row r="132" spans="1:13" ht="12.75">
      <c r="A132" s="96"/>
      <c r="B132" s="95" t="s">
        <v>282</v>
      </c>
      <c r="C132" s="95"/>
      <c r="D132" s="93" t="s">
        <v>532</v>
      </c>
      <c r="E132" s="93" t="s">
        <v>440</v>
      </c>
      <c r="F132" s="93" t="s">
        <v>464</v>
      </c>
      <c r="G132" s="93" t="s">
        <v>701</v>
      </c>
      <c r="H132" s="93" t="s">
        <v>488</v>
      </c>
      <c r="I132" s="93" t="s">
        <v>443</v>
      </c>
      <c r="J132" s="92">
        <f t="shared" si="20"/>
        <v>25000</v>
      </c>
      <c r="K132" s="92">
        <f t="shared" si="20"/>
        <v>25000</v>
      </c>
      <c r="L132" s="92">
        <f t="shared" si="20"/>
        <v>0</v>
      </c>
      <c r="M132" s="135">
        <f t="shared" si="7"/>
        <v>100</v>
      </c>
    </row>
    <row r="133" spans="1:13" ht="12.75">
      <c r="A133" s="96"/>
      <c r="B133" s="95" t="s">
        <v>286</v>
      </c>
      <c r="C133" s="95"/>
      <c r="D133" s="93" t="s">
        <v>532</v>
      </c>
      <c r="E133" s="93" t="s">
        <v>440</v>
      </c>
      <c r="F133" s="93" t="s">
        <v>464</v>
      </c>
      <c r="G133" s="93" t="s">
        <v>701</v>
      </c>
      <c r="H133" s="93" t="s">
        <v>488</v>
      </c>
      <c r="I133" s="93" t="s">
        <v>493</v>
      </c>
      <c r="J133" s="92">
        <f t="shared" si="20"/>
        <v>25000</v>
      </c>
      <c r="K133" s="92">
        <f t="shared" si="20"/>
        <v>25000</v>
      </c>
      <c r="L133" s="92">
        <f t="shared" si="20"/>
        <v>0</v>
      </c>
      <c r="M133" s="135">
        <f t="shared" si="7"/>
        <v>100</v>
      </c>
    </row>
    <row r="134" spans="1:13" ht="12.75">
      <c r="A134" s="96"/>
      <c r="B134" s="95" t="s">
        <v>17</v>
      </c>
      <c r="C134" s="95"/>
      <c r="D134" s="93" t="s">
        <v>532</v>
      </c>
      <c r="E134" s="93" t="s">
        <v>440</v>
      </c>
      <c r="F134" s="93" t="s">
        <v>464</v>
      </c>
      <c r="G134" s="93" t="s">
        <v>701</v>
      </c>
      <c r="H134" s="93" t="s">
        <v>488</v>
      </c>
      <c r="I134" s="93" t="s">
        <v>489</v>
      </c>
      <c r="J134" s="92">
        <v>25000</v>
      </c>
      <c r="K134" s="130">
        <v>25000</v>
      </c>
      <c r="L134" s="130">
        <f>J134-K134</f>
        <v>0</v>
      </c>
      <c r="M134" s="135">
        <f t="shared" si="7"/>
        <v>100</v>
      </c>
    </row>
    <row r="135" spans="1:13" ht="50.25" customHeight="1">
      <c r="A135" s="96"/>
      <c r="B135" s="142" t="s">
        <v>445</v>
      </c>
      <c r="C135" s="100"/>
      <c r="D135" s="96" t="s">
        <v>532</v>
      </c>
      <c r="E135" s="96" t="s">
        <v>440</v>
      </c>
      <c r="F135" s="96" t="s">
        <v>464</v>
      </c>
      <c r="G135" s="96" t="s">
        <v>582</v>
      </c>
      <c r="H135" s="96" t="s">
        <v>430</v>
      </c>
      <c r="I135" s="96" t="s">
        <v>430</v>
      </c>
      <c r="J135" s="98">
        <f>J136</f>
        <v>439200</v>
      </c>
      <c r="K135" s="98">
        <f>K136</f>
        <v>316200</v>
      </c>
      <c r="L135" s="98">
        <f>L136</f>
        <v>123000</v>
      </c>
      <c r="M135" s="135">
        <f t="shared" si="7"/>
        <v>71.99453551912568</v>
      </c>
    </row>
    <row r="136" spans="1:13" ht="78" customHeight="1">
      <c r="A136" s="96"/>
      <c r="B136" s="113" t="s">
        <v>509</v>
      </c>
      <c r="C136" s="113"/>
      <c r="D136" s="96" t="s">
        <v>532</v>
      </c>
      <c r="E136" s="96" t="s">
        <v>440</v>
      </c>
      <c r="F136" s="96" t="s">
        <v>464</v>
      </c>
      <c r="G136" s="96" t="s">
        <v>599</v>
      </c>
      <c r="H136" s="96" t="s">
        <v>430</v>
      </c>
      <c r="I136" s="96" t="s">
        <v>430</v>
      </c>
      <c r="J136" s="98">
        <f aca="true" t="shared" si="21" ref="J136:K140">J137</f>
        <v>439200</v>
      </c>
      <c r="K136" s="114">
        <f t="shared" si="21"/>
        <v>316200</v>
      </c>
      <c r="L136" s="114">
        <f aca="true" t="shared" si="22" ref="L136:L141">J136-K136</f>
        <v>123000</v>
      </c>
      <c r="M136" s="135">
        <f t="shared" si="7"/>
        <v>71.99453551912568</v>
      </c>
    </row>
    <row r="137" spans="1:13" ht="12.75">
      <c r="A137" s="93"/>
      <c r="B137" s="95" t="s">
        <v>45</v>
      </c>
      <c r="C137" s="95"/>
      <c r="D137" s="93" t="s">
        <v>532</v>
      </c>
      <c r="E137" s="93" t="s">
        <v>440</v>
      </c>
      <c r="F137" s="93" t="s">
        <v>464</v>
      </c>
      <c r="G137" s="93" t="s">
        <v>599</v>
      </c>
      <c r="H137" s="93" t="s">
        <v>30</v>
      </c>
      <c r="I137" s="93" t="s">
        <v>430</v>
      </c>
      <c r="J137" s="92">
        <f t="shared" si="21"/>
        <v>439200</v>
      </c>
      <c r="K137" s="130">
        <f t="shared" si="21"/>
        <v>316200</v>
      </c>
      <c r="L137" s="130">
        <f t="shared" si="22"/>
        <v>123000</v>
      </c>
      <c r="M137" s="135">
        <f t="shared" si="7"/>
        <v>71.99453551912568</v>
      </c>
    </row>
    <row r="138" spans="1:13" ht="12.75">
      <c r="A138" s="93"/>
      <c r="B138" s="95" t="s">
        <v>414</v>
      </c>
      <c r="C138" s="95"/>
      <c r="D138" s="93" t="s">
        <v>532</v>
      </c>
      <c r="E138" s="93" t="s">
        <v>440</v>
      </c>
      <c r="F138" s="93" t="s">
        <v>464</v>
      </c>
      <c r="G138" s="93" t="s">
        <v>599</v>
      </c>
      <c r="H138" s="93" t="s">
        <v>438</v>
      </c>
      <c r="I138" s="93" t="s">
        <v>430</v>
      </c>
      <c r="J138" s="92">
        <f t="shared" si="21"/>
        <v>439200</v>
      </c>
      <c r="K138" s="130">
        <f t="shared" si="21"/>
        <v>316200</v>
      </c>
      <c r="L138" s="130">
        <f t="shared" si="22"/>
        <v>123000</v>
      </c>
      <c r="M138" s="135">
        <f t="shared" si="7"/>
        <v>71.99453551912568</v>
      </c>
    </row>
    <row r="139" spans="1:13" ht="12.75">
      <c r="A139" s="93"/>
      <c r="B139" s="95" t="s">
        <v>282</v>
      </c>
      <c r="C139" s="95"/>
      <c r="D139" s="93" t="s">
        <v>532</v>
      </c>
      <c r="E139" s="93" t="s">
        <v>440</v>
      </c>
      <c r="F139" s="93" t="s">
        <v>464</v>
      </c>
      <c r="G139" s="93" t="s">
        <v>599</v>
      </c>
      <c r="H139" s="93" t="s">
        <v>438</v>
      </c>
      <c r="I139" s="93" t="s">
        <v>443</v>
      </c>
      <c r="J139" s="92">
        <f t="shared" si="21"/>
        <v>439200</v>
      </c>
      <c r="K139" s="130">
        <f t="shared" si="21"/>
        <v>316200</v>
      </c>
      <c r="L139" s="130">
        <f t="shared" si="22"/>
        <v>123000</v>
      </c>
      <c r="M139" s="135">
        <f t="shared" si="7"/>
        <v>71.99453551912568</v>
      </c>
    </row>
    <row r="140" spans="1:13" ht="12.75">
      <c r="A140" s="93"/>
      <c r="B140" s="95" t="s">
        <v>428</v>
      </c>
      <c r="C140" s="95"/>
      <c r="D140" s="93" t="s">
        <v>532</v>
      </c>
      <c r="E140" s="93" t="s">
        <v>440</v>
      </c>
      <c r="F140" s="93" t="s">
        <v>464</v>
      </c>
      <c r="G140" s="93" t="s">
        <v>599</v>
      </c>
      <c r="H140" s="93" t="s">
        <v>438</v>
      </c>
      <c r="I140" s="93" t="s">
        <v>442</v>
      </c>
      <c r="J140" s="92">
        <f t="shared" si="21"/>
        <v>439200</v>
      </c>
      <c r="K140" s="130">
        <f t="shared" si="21"/>
        <v>316200</v>
      </c>
      <c r="L140" s="130">
        <f t="shared" si="22"/>
        <v>123000</v>
      </c>
      <c r="M140" s="135">
        <f t="shared" si="7"/>
        <v>71.99453551912568</v>
      </c>
    </row>
    <row r="141" spans="1:13" ht="25.5" customHeight="1">
      <c r="A141" s="93"/>
      <c r="B141" s="95" t="s">
        <v>441</v>
      </c>
      <c r="C141" s="95"/>
      <c r="D141" s="93" t="s">
        <v>532</v>
      </c>
      <c r="E141" s="93" t="s">
        <v>440</v>
      </c>
      <c r="F141" s="93" t="s">
        <v>464</v>
      </c>
      <c r="G141" s="93" t="s">
        <v>599</v>
      </c>
      <c r="H141" s="93" t="s">
        <v>438</v>
      </c>
      <c r="I141" s="93" t="s">
        <v>437</v>
      </c>
      <c r="J141" s="92">
        <v>439200</v>
      </c>
      <c r="K141" s="130">
        <v>316200</v>
      </c>
      <c r="L141" s="130">
        <f t="shared" si="22"/>
        <v>123000</v>
      </c>
      <c r="M141" s="135">
        <f aca="true" t="shared" si="23" ref="M141:M206">K141/J141*100</f>
        <v>71.99453551912568</v>
      </c>
    </row>
    <row r="142" spans="1:13" ht="36.75" customHeight="1">
      <c r="A142" s="93"/>
      <c r="B142" s="100" t="s">
        <v>586</v>
      </c>
      <c r="C142" s="100"/>
      <c r="D142" s="96" t="s">
        <v>532</v>
      </c>
      <c r="E142" s="96" t="s">
        <v>440</v>
      </c>
      <c r="F142" s="96" t="s">
        <v>464</v>
      </c>
      <c r="G142" s="96" t="s">
        <v>587</v>
      </c>
      <c r="H142" s="96" t="s">
        <v>430</v>
      </c>
      <c r="I142" s="96" t="s">
        <v>430</v>
      </c>
      <c r="J142" s="98">
        <f aca="true" t="shared" si="24" ref="J142:L147">J143</f>
        <v>1000</v>
      </c>
      <c r="K142" s="98">
        <f t="shared" si="24"/>
        <v>0</v>
      </c>
      <c r="L142" s="98">
        <f t="shared" si="24"/>
        <v>1000</v>
      </c>
      <c r="M142" s="135">
        <f t="shared" si="23"/>
        <v>0</v>
      </c>
    </row>
    <row r="143" spans="1:13" ht="15" customHeight="1">
      <c r="A143" s="93"/>
      <c r="B143" s="100" t="s">
        <v>585</v>
      </c>
      <c r="C143" s="100"/>
      <c r="D143" s="96" t="s">
        <v>532</v>
      </c>
      <c r="E143" s="96" t="s">
        <v>440</v>
      </c>
      <c r="F143" s="96" t="s">
        <v>464</v>
      </c>
      <c r="G143" s="96" t="s">
        <v>584</v>
      </c>
      <c r="H143" s="96" t="s">
        <v>430</v>
      </c>
      <c r="I143" s="96" t="s">
        <v>430</v>
      </c>
      <c r="J143" s="92">
        <f t="shared" si="24"/>
        <v>1000</v>
      </c>
      <c r="K143" s="92">
        <f t="shared" si="24"/>
        <v>0</v>
      </c>
      <c r="L143" s="92">
        <f t="shared" si="24"/>
        <v>1000</v>
      </c>
      <c r="M143" s="135">
        <f t="shared" si="23"/>
        <v>0</v>
      </c>
    </row>
    <row r="144" spans="1:13" ht="28.5" customHeight="1">
      <c r="A144" s="93"/>
      <c r="B144" s="95" t="s">
        <v>495</v>
      </c>
      <c r="C144" s="95"/>
      <c r="D144" s="93" t="s">
        <v>532</v>
      </c>
      <c r="E144" s="93" t="s">
        <v>440</v>
      </c>
      <c r="F144" s="93" t="s">
        <v>464</v>
      </c>
      <c r="G144" s="93" t="s">
        <v>584</v>
      </c>
      <c r="H144" s="93" t="s">
        <v>443</v>
      </c>
      <c r="I144" s="93" t="s">
        <v>430</v>
      </c>
      <c r="J144" s="92">
        <f t="shared" si="24"/>
        <v>1000</v>
      </c>
      <c r="K144" s="92">
        <f t="shared" si="24"/>
        <v>0</v>
      </c>
      <c r="L144" s="92">
        <f t="shared" si="24"/>
        <v>1000</v>
      </c>
      <c r="M144" s="135">
        <f t="shared" si="23"/>
        <v>0</v>
      </c>
    </row>
    <row r="145" spans="1:13" ht="27.75" customHeight="1">
      <c r="A145" s="93"/>
      <c r="B145" s="95" t="s">
        <v>435</v>
      </c>
      <c r="C145" s="100"/>
      <c r="D145" s="93" t="s">
        <v>532</v>
      </c>
      <c r="E145" s="93" t="s">
        <v>440</v>
      </c>
      <c r="F145" s="93" t="s">
        <v>464</v>
      </c>
      <c r="G145" s="93" t="s">
        <v>584</v>
      </c>
      <c r="H145" s="93" t="s">
        <v>469</v>
      </c>
      <c r="I145" s="93" t="s">
        <v>430</v>
      </c>
      <c r="J145" s="92">
        <f t="shared" si="24"/>
        <v>1000</v>
      </c>
      <c r="K145" s="92">
        <f t="shared" si="24"/>
        <v>0</v>
      </c>
      <c r="L145" s="92">
        <f t="shared" si="24"/>
        <v>1000</v>
      </c>
      <c r="M145" s="135">
        <f t="shared" si="23"/>
        <v>0</v>
      </c>
    </row>
    <row r="146" spans="1:13" ht="26.25" customHeight="1">
      <c r="A146" s="93"/>
      <c r="B146" s="95" t="s">
        <v>494</v>
      </c>
      <c r="C146" s="100"/>
      <c r="D146" s="93" t="s">
        <v>532</v>
      </c>
      <c r="E146" s="93" t="s">
        <v>440</v>
      </c>
      <c r="F146" s="93" t="s">
        <v>464</v>
      </c>
      <c r="G146" s="93" t="s">
        <v>584</v>
      </c>
      <c r="H146" s="93" t="s">
        <v>488</v>
      </c>
      <c r="I146" s="93" t="s">
        <v>430</v>
      </c>
      <c r="J146" s="92">
        <f t="shared" si="24"/>
        <v>1000</v>
      </c>
      <c r="K146" s="92">
        <f t="shared" si="24"/>
        <v>0</v>
      </c>
      <c r="L146" s="92">
        <f t="shared" si="24"/>
        <v>1000</v>
      </c>
      <c r="M146" s="135">
        <f t="shared" si="23"/>
        <v>0</v>
      </c>
    </row>
    <row r="147" spans="1:13" ht="18" customHeight="1">
      <c r="A147" s="93"/>
      <c r="B147" s="95" t="s">
        <v>288</v>
      </c>
      <c r="C147" s="95"/>
      <c r="D147" s="93" t="s">
        <v>532</v>
      </c>
      <c r="E147" s="93" t="s">
        <v>440</v>
      </c>
      <c r="F147" s="93" t="s">
        <v>464</v>
      </c>
      <c r="G147" s="93" t="s">
        <v>584</v>
      </c>
      <c r="H147" s="93" t="s">
        <v>488</v>
      </c>
      <c r="I147" s="93" t="s">
        <v>477</v>
      </c>
      <c r="J147" s="92">
        <f t="shared" si="24"/>
        <v>1000</v>
      </c>
      <c r="K147" s="92">
        <f t="shared" si="24"/>
        <v>0</v>
      </c>
      <c r="L147" s="92">
        <f t="shared" si="24"/>
        <v>1000</v>
      </c>
      <c r="M147" s="135">
        <f t="shared" si="23"/>
        <v>0</v>
      </c>
    </row>
    <row r="148" spans="1:13" ht="14.25" customHeight="1">
      <c r="A148" s="93"/>
      <c r="B148" s="95" t="s">
        <v>417</v>
      </c>
      <c r="C148" s="95"/>
      <c r="D148" s="93" t="s">
        <v>532</v>
      </c>
      <c r="E148" s="93" t="s">
        <v>440</v>
      </c>
      <c r="F148" s="93" t="s">
        <v>464</v>
      </c>
      <c r="G148" s="93" t="s">
        <v>584</v>
      </c>
      <c r="H148" s="93" t="s">
        <v>488</v>
      </c>
      <c r="I148" s="93" t="s">
        <v>487</v>
      </c>
      <c r="J148" s="92">
        <v>1000</v>
      </c>
      <c r="K148" s="130">
        <v>0</v>
      </c>
      <c r="L148" s="130">
        <f>J148-K148</f>
        <v>1000</v>
      </c>
      <c r="M148" s="135">
        <f t="shared" si="23"/>
        <v>0</v>
      </c>
    </row>
    <row r="149" spans="1:13" ht="25.5" customHeight="1">
      <c r="A149" s="93"/>
      <c r="B149" s="100" t="s">
        <v>465</v>
      </c>
      <c r="C149" s="95"/>
      <c r="D149" s="96" t="s">
        <v>532</v>
      </c>
      <c r="E149" s="96" t="s">
        <v>440</v>
      </c>
      <c r="F149" s="96" t="s">
        <v>464</v>
      </c>
      <c r="G149" s="101" t="s">
        <v>589</v>
      </c>
      <c r="H149" s="96" t="s">
        <v>430</v>
      </c>
      <c r="I149" s="96" t="s">
        <v>430</v>
      </c>
      <c r="J149" s="98">
        <f aca="true" t="shared" si="25" ref="J149:L154">J150</f>
        <v>20000</v>
      </c>
      <c r="K149" s="98">
        <f t="shared" si="25"/>
        <v>20000</v>
      </c>
      <c r="L149" s="98">
        <f t="shared" si="25"/>
        <v>0</v>
      </c>
      <c r="M149" s="135">
        <f t="shared" si="23"/>
        <v>100</v>
      </c>
    </row>
    <row r="150" spans="1:13" ht="14.25" customHeight="1">
      <c r="A150" s="93"/>
      <c r="B150" s="100" t="s">
        <v>705</v>
      </c>
      <c r="C150" s="100"/>
      <c r="D150" s="96" t="s">
        <v>532</v>
      </c>
      <c r="E150" s="96" t="s">
        <v>440</v>
      </c>
      <c r="F150" s="96" t="s">
        <v>464</v>
      </c>
      <c r="G150" s="101" t="s">
        <v>704</v>
      </c>
      <c r="H150" s="96" t="s">
        <v>430</v>
      </c>
      <c r="I150" s="96" t="s">
        <v>430</v>
      </c>
      <c r="J150" s="98">
        <f t="shared" si="25"/>
        <v>20000</v>
      </c>
      <c r="K150" s="98">
        <f t="shared" si="25"/>
        <v>20000</v>
      </c>
      <c r="L150" s="98">
        <f t="shared" si="25"/>
        <v>0</v>
      </c>
      <c r="M150" s="135">
        <f t="shared" si="23"/>
        <v>100</v>
      </c>
    </row>
    <row r="151" spans="1:13" ht="14.25" customHeight="1">
      <c r="A151" s="93"/>
      <c r="B151" s="147" t="s">
        <v>517</v>
      </c>
      <c r="C151" s="95"/>
      <c r="D151" s="93" t="s">
        <v>532</v>
      </c>
      <c r="E151" s="93" t="s">
        <v>440</v>
      </c>
      <c r="F151" s="93" t="s">
        <v>464</v>
      </c>
      <c r="G151" s="158" t="s">
        <v>704</v>
      </c>
      <c r="H151" s="93" t="s">
        <v>516</v>
      </c>
      <c r="I151" s="93" t="s">
        <v>430</v>
      </c>
      <c r="J151" s="92">
        <f t="shared" si="25"/>
        <v>20000</v>
      </c>
      <c r="K151" s="92">
        <f t="shared" si="25"/>
        <v>20000</v>
      </c>
      <c r="L151" s="92">
        <f t="shared" si="25"/>
        <v>0</v>
      </c>
      <c r="M151" s="135">
        <f t="shared" si="23"/>
        <v>100</v>
      </c>
    </row>
    <row r="152" spans="1:13" ht="14.25" customHeight="1">
      <c r="A152" s="93"/>
      <c r="B152" s="147" t="s">
        <v>515</v>
      </c>
      <c r="C152" s="95"/>
      <c r="D152" s="93" t="s">
        <v>532</v>
      </c>
      <c r="E152" s="93" t="s">
        <v>440</v>
      </c>
      <c r="F152" s="93" t="s">
        <v>464</v>
      </c>
      <c r="G152" s="158" t="s">
        <v>704</v>
      </c>
      <c r="H152" s="93" t="s">
        <v>514</v>
      </c>
      <c r="I152" s="93" t="s">
        <v>430</v>
      </c>
      <c r="J152" s="92">
        <f t="shared" si="25"/>
        <v>20000</v>
      </c>
      <c r="K152" s="92">
        <f t="shared" si="25"/>
        <v>20000</v>
      </c>
      <c r="L152" s="92">
        <f t="shared" si="25"/>
        <v>0</v>
      </c>
      <c r="M152" s="135">
        <f t="shared" si="23"/>
        <v>100</v>
      </c>
    </row>
    <row r="153" spans="1:13" ht="14.25" customHeight="1">
      <c r="A153" s="93"/>
      <c r="B153" s="95" t="s">
        <v>513</v>
      </c>
      <c r="C153" s="95"/>
      <c r="D153" s="93" t="s">
        <v>532</v>
      </c>
      <c r="E153" s="93" t="s">
        <v>440</v>
      </c>
      <c r="F153" s="93" t="s">
        <v>464</v>
      </c>
      <c r="G153" s="158" t="s">
        <v>704</v>
      </c>
      <c r="H153" s="93" t="s">
        <v>703</v>
      </c>
      <c r="I153" s="93" t="s">
        <v>430</v>
      </c>
      <c r="J153" s="92">
        <f t="shared" si="25"/>
        <v>20000</v>
      </c>
      <c r="K153" s="92">
        <f t="shared" si="25"/>
        <v>20000</v>
      </c>
      <c r="L153" s="92">
        <f t="shared" si="25"/>
        <v>0</v>
      </c>
      <c r="M153" s="135">
        <f t="shared" si="23"/>
        <v>100</v>
      </c>
    </row>
    <row r="154" spans="1:13" ht="14.25" customHeight="1">
      <c r="A154" s="93"/>
      <c r="B154" s="95" t="s">
        <v>282</v>
      </c>
      <c r="C154" s="95"/>
      <c r="D154" s="93" t="s">
        <v>532</v>
      </c>
      <c r="E154" s="93" t="s">
        <v>440</v>
      </c>
      <c r="F154" s="93" t="s">
        <v>464</v>
      </c>
      <c r="G154" s="158" t="s">
        <v>704</v>
      </c>
      <c r="H154" s="93" t="s">
        <v>703</v>
      </c>
      <c r="I154" s="93" t="s">
        <v>443</v>
      </c>
      <c r="J154" s="92">
        <f t="shared" si="25"/>
        <v>20000</v>
      </c>
      <c r="K154" s="92">
        <f t="shared" si="25"/>
        <v>20000</v>
      </c>
      <c r="L154" s="92">
        <f t="shared" si="25"/>
        <v>0</v>
      </c>
      <c r="M154" s="135">
        <f t="shared" si="23"/>
        <v>100</v>
      </c>
    </row>
    <row r="155" spans="1:13" ht="14.25" customHeight="1">
      <c r="A155" s="93"/>
      <c r="B155" s="95" t="s">
        <v>18</v>
      </c>
      <c r="C155" s="95"/>
      <c r="D155" s="93" t="s">
        <v>532</v>
      </c>
      <c r="E155" s="93" t="s">
        <v>440</v>
      </c>
      <c r="F155" s="93" t="s">
        <v>464</v>
      </c>
      <c r="G155" s="158" t="s">
        <v>704</v>
      </c>
      <c r="H155" s="93" t="s">
        <v>703</v>
      </c>
      <c r="I155" s="93" t="s">
        <v>512</v>
      </c>
      <c r="J155" s="92">
        <v>20000</v>
      </c>
      <c r="K155" s="130">
        <v>20000</v>
      </c>
      <c r="L155" s="130">
        <f>J155-K155</f>
        <v>0</v>
      </c>
      <c r="M155" s="135">
        <f t="shared" si="23"/>
        <v>100</v>
      </c>
    </row>
    <row r="156" spans="1:13" ht="12.75">
      <c r="A156" s="93"/>
      <c r="B156" s="100" t="s">
        <v>172</v>
      </c>
      <c r="C156" s="100"/>
      <c r="D156" s="96" t="s">
        <v>532</v>
      </c>
      <c r="E156" s="96" t="s">
        <v>450</v>
      </c>
      <c r="F156" s="96" t="s">
        <v>463</v>
      </c>
      <c r="G156" s="101" t="s">
        <v>447</v>
      </c>
      <c r="H156" s="96" t="s">
        <v>430</v>
      </c>
      <c r="I156" s="96" t="s">
        <v>430</v>
      </c>
      <c r="J156" s="98">
        <f aca="true" t="shared" si="26" ref="J156:J165">J157</f>
        <v>184280</v>
      </c>
      <c r="K156" s="114">
        <f aca="true" t="shared" si="27" ref="K156:L165">K157</f>
        <v>136695</v>
      </c>
      <c r="L156" s="114">
        <f>J156-K156</f>
        <v>47585</v>
      </c>
      <c r="M156" s="135">
        <f t="shared" si="23"/>
        <v>74.1778814846972</v>
      </c>
    </row>
    <row r="157" spans="1:13" ht="12.75">
      <c r="A157" s="93"/>
      <c r="B157" s="100" t="s">
        <v>19</v>
      </c>
      <c r="C157" s="100"/>
      <c r="D157" s="96" t="s">
        <v>532</v>
      </c>
      <c r="E157" s="96" t="s">
        <v>450</v>
      </c>
      <c r="F157" s="96" t="s">
        <v>439</v>
      </c>
      <c r="G157" s="101" t="s">
        <v>447</v>
      </c>
      <c r="H157" s="96" t="s">
        <v>430</v>
      </c>
      <c r="I157" s="96" t="s">
        <v>430</v>
      </c>
      <c r="J157" s="98">
        <f t="shared" si="26"/>
        <v>184280</v>
      </c>
      <c r="K157" s="114">
        <f t="shared" si="27"/>
        <v>136695</v>
      </c>
      <c r="L157" s="114">
        <f>J157-K157</f>
        <v>47585</v>
      </c>
      <c r="M157" s="135">
        <f t="shared" si="23"/>
        <v>74.1778814846972</v>
      </c>
    </row>
    <row r="158" spans="1:13" ht="12.75">
      <c r="A158" s="93"/>
      <c r="B158" s="99" t="s">
        <v>602</v>
      </c>
      <c r="C158" s="99"/>
      <c r="D158" s="96" t="s">
        <v>532</v>
      </c>
      <c r="E158" s="96" t="s">
        <v>450</v>
      </c>
      <c r="F158" s="96" t="s">
        <v>439</v>
      </c>
      <c r="G158" s="111" t="s">
        <v>572</v>
      </c>
      <c r="H158" s="96" t="s">
        <v>430</v>
      </c>
      <c r="I158" s="96" t="s">
        <v>430</v>
      </c>
      <c r="J158" s="98">
        <f>J159</f>
        <v>184280</v>
      </c>
      <c r="K158" s="98">
        <f t="shared" si="27"/>
        <v>136695</v>
      </c>
      <c r="L158" s="98">
        <f t="shared" si="27"/>
        <v>47585</v>
      </c>
      <c r="M158" s="135">
        <f t="shared" si="23"/>
        <v>74.1778814846972</v>
      </c>
    </row>
    <row r="159" spans="1:13" ht="28.5" customHeight="1">
      <c r="A159" s="93"/>
      <c r="B159" s="99" t="s">
        <v>508</v>
      </c>
      <c r="C159" s="99"/>
      <c r="D159" s="96" t="s">
        <v>532</v>
      </c>
      <c r="E159" s="96" t="s">
        <v>450</v>
      </c>
      <c r="F159" s="96" t="s">
        <v>439</v>
      </c>
      <c r="G159" s="111" t="s">
        <v>573</v>
      </c>
      <c r="H159" s="96" t="s">
        <v>430</v>
      </c>
      <c r="I159" s="96" t="s">
        <v>430</v>
      </c>
      <c r="J159" s="98">
        <f t="shared" si="26"/>
        <v>184280</v>
      </c>
      <c r="K159" s="114">
        <f t="shared" si="27"/>
        <v>136695</v>
      </c>
      <c r="L159" s="114">
        <f aca="true" t="shared" si="28" ref="L159:L168">J159-K159</f>
        <v>47585</v>
      </c>
      <c r="M159" s="135">
        <f t="shared" si="23"/>
        <v>74.1778814846972</v>
      </c>
    </row>
    <row r="160" spans="1:13" ht="38.25" customHeight="1">
      <c r="A160" s="93"/>
      <c r="B160" s="103" t="s">
        <v>507</v>
      </c>
      <c r="C160" s="103"/>
      <c r="D160" s="96" t="s">
        <v>532</v>
      </c>
      <c r="E160" s="96" t="s">
        <v>450</v>
      </c>
      <c r="F160" s="96" t="s">
        <v>439</v>
      </c>
      <c r="G160" s="111" t="s">
        <v>603</v>
      </c>
      <c r="H160" s="96" t="s">
        <v>430</v>
      </c>
      <c r="I160" s="96" t="s">
        <v>430</v>
      </c>
      <c r="J160" s="98">
        <f t="shared" si="26"/>
        <v>184280</v>
      </c>
      <c r="K160" s="114">
        <f t="shared" si="27"/>
        <v>136695</v>
      </c>
      <c r="L160" s="114">
        <f t="shared" si="28"/>
        <v>47585</v>
      </c>
      <c r="M160" s="135">
        <f t="shared" si="23"/>
        <v>74.1778814846972</v>
      </c>
    </row>
    <row r="161" spans="1:13" ht="37.5" customHeight="1">
      <c r="A161" s="93"/>
      <c r="B161" s="103" t="s">
        <v>506</v>
      </c>
      <c r="C161" s="103"/>
      <c r="D161" s="96" t="s">
        <v>532</v>
      </c>
      <c r="E161" s="96" t="s">
        <v>450</v>
      </c>
      <c r="F161" s="96" t="s">
        <v>439</v>
      </c>
      <c r="G161" s="111" t="s">
        <v>601</v>
      </c>
      <c r="H161" s="96" t="s">
        <v>430</v>
      </c>
      <c r="I161" s="96" t="s">
        <v>430</v>
      </c>
      <c r="J161" s="98">
        <f t="shared" si="26"/>
        <v>184280</v>
      </c>
      <c r="K161" s="114">
        <f t="shared" si="27"/>
        <v>136695</v>
      </c>
      <c r="L161" s="114">
        <f t="shared" si="28"/>
        <v>47585</v>
      </c>
      <c r="M161" s="135">
        <f t="shared" si="23"/>
        <v>74.1778814846972</v>
      </c>
    </row>
    <row r="162" spans="1:13" ht="63" customHeight="1">
      <c r="A162" s="93"/>
      <c r="B162" s="95" t="s">
        <v>505</v>
      </c>
      <c r="C162" s="95"/>
      <c r="D162" s="93" t="s">
        <v>532</v>
      </c>
      <c r="E162" s="93" t="s">
        <v>450</v>
      </c>
      <c r="F162" s="93" t="s">
        <v>439</v>
      </c>
      <c r="G162" s="110" t="s">
        <v>601</v>
      </c>
      <c r="H162" s="93" t="s">
        <v>459</v>
      </c>
      <c r="I162" s="93" t="s">
        <v>430</v>
      </c>
      <c r="J162" s="92">
        <f t="shared" si="26"/>
        <v>184280</v>
      </c>
      <c r="K162" s="130">
        <f t="shared" si="27"/>
        <v>136695</v>
      </c>
      <c r="L162" s="130">
        <f t="shared" si="28"/>
        <v>47585</v>
      </c>
      <c r="M162" s="135">
        <f t="shared" si="23"/>
        <v>74.1778814846972</v>
      </c>
    </row>
    <row r="163" spans="1:13" ht="24">
      <c r="A163" s="93"/>
      <c r="B163" s="95" t="s">
        <v>458</v>
      </c>
      <c r="C163" s="95"/>
      <c r="D163" s="93" t="s">
        <v>532</v>
      </c>
      <c r="E163" s="93" t="s">
        <v>450</v>
      </c>
      <c r="F163" s="93" t="s">
        <v>439</v>
      </c>
      <c r="G163" s="110" t="s">
        <v>601</v>
      </c>
      <c r="H163" s="93" t="s">
        <v>457</v>
      </c>
      <c r="I163" s="93" t="s">
        <v>430</v>
      </c>
      <c r="J163" s="92">
        <f t="shared" si="26"/>
        <v>184280</v>
      </c>
      <c r="K163" s="130">
        <f t="shared" si="27"/>
        <v>136695</v>
      </c>
      <c r="L163" s="130">
        <f t="shared" si="28"/>
        <v>47585</v>
      </c>
      <c r="M163" s="135">
        <f t="shared" si="23"/>
        <v>74.1778814846972</v>
      </c>
    </row>
    <row r="164" spans="1:13" ht="36">
      <c r="A164" s="93"/>
      <c r="B164" s="95" t="s">
        <v>456</v>
      </c>
      <c r="C164" s="95"/>
      <c r="D164" s="93" t="s">
        <v>532</v>
      </c>
      <c r="E164" s="93" t="s">
        <v>450</v>
      </c>
      <c r="F164" s="93" t="s">
        <v>439</v>
      </c>
      <c r="G164" s="110" t="s">
        <v>601</v>
      </c>
      <c r="H164" s="93" t="s">
        <v>453</v>
      </c>
      <c r="I164" s="93" t="s">
        <v>430</v>
      </c>
      <c r="J164" s="92">
        <f t="shared" si="26"/>
        <v>184280</v>
      </c>
      <c r="K164" s="130">
        <f t="shared" si="27"/>
        <v>136695</v>
      </c>
      <c r="L164" s="130">
        <f t="shared" si="28"/>
        <v>47585</v>
      </c>
      <c r="M164" s="135">
        <f t="shared" si="23"/>
        <v>74.1778814846972</v>
      </c>
    </row>
    <row r="165" spans="1:13" ht="12.75">
      <c r="A165" s="93"/>
      <c r="B165" s="95" t="s">
        <v>282</v>
      </c>
      <c r="C165" s="95"/>
      <c r="D165" s="93" t="s">
        <v>532</v>
      </c>
      <c r="E165" s="93" t="s">
        <v>450</v>
      </c>
      <c r="F165" s="93" t="s">
        <v>439</v>
      </c>
      <c r="G165" s="110" t="s">
        <v>601</v>
      </c>
      <c r="H165" s="93" t="s">
        <v>453</v>
      </c>
      <c r="I165" s="93" t="s">
        <v>443</v>
      </c>
      <c r="J165" s="92">
        <f t="shared" si="26"/>
        <v>184280</v>
      </c>
      <c r="K165" s="130">
        <f t="shared" si="27"/>
        <v>136695</v>
      </c>
      <c r="L165" s="130">
        <f t="shared" si="28"/>
        <v>47585</v>
      </c>
      <c r="M165" s="135">
        <f t="shared" si="23"/>
        <v>74.1778814846972</v>
      </c>
    </row>
    <row r="166" spans="1:13" ht="19.5" customHeight="1">
      <c r="A166" s="93"/>
      <c r="B166" s="95" t="s">
        <v>284</v>
      </c>
      <c r="C166" s="95"/>
      <c r="D166" s="93" t="s">
        <v>532</v>
      </c>
      <c r="E166" s="93" t="s">
        <v>450</v>
      </c>
      <c r="F166" s="93" t="s">
        <v>439</v>
      </c>
      <c r="G166" s="110" t="s">
        <v>601</v>
      </c>
      <c r="H166" s="93" t="s">
        <v>453</v>
      </c>
      <c r="I166" s="93" t="s">
        <v>455</v>
      </c>
      <c r="J166" s="92">
        <f>J167+J168</f>
        <v>184280</v>
      </c>
      <c r="K166" s="130">
        <f>K167+K168</f>
        <v>136695</v>
      </c>
      <c r="L166" s="130">
        <f t="shared" si="28"/>
        <v>47585</v>
      </c>
      <c r="M166" s="135">
        <f t="shared" si="23"/>
        <v>74.1778814846972</v>
      </c>
    </row>
    <row r="167" spans="1:13" ht="12.75">
      <c r="A167" s="93"/>
      <c r="B167" s="95" t="s">
        <v>12</v>
      </c>
      <c r="C167" s="95"/>
      <c r="D167" s="93" t="s">
        <v>532</v>
      </c>
      <c r="E167" s="93" t="s">
        <v>450</v>
      </c>
      <c r="F167" s="93" t="s">
        <v>439</v>
      </c>
      <c r="G167" s="110" t="s">
        <v>601</v>
      </c>
      <c r="H167" s="93" t="s">
        <v>453</v>
      </c>
      <c r="I167" s="93" t="s">
        <v>454</v>
      </c>
      <c r="J167" s="92">
        <v>132395</v>
      </c>
      <c r="K167" s="130">
        <v>90550</v>
      </c>
      <c r="L167" s="130">
        <f t="shared" si="28"/>
        <v>41845</v>
      </c>
      <c r="M167" s="135">
        <f t="shared" si="23"/>
        <v>68.39382151893953</v>
      </c>
    </row>
    <row r="168" spans="1:13" ht="15" customHeight="1">
      <c r="A168" s="93"/>
      <c r="B168" s="95" t="s">
        <v>13</v>
      </c>
      <c r="C168" s="95"/>
      <c r="D168" s="93" t="s">
        <v>532</v>
      </c>
      <c r="E168" s="93" t="s">
        <v>450</v>
      </c>
      <c r="F168" s="93" t="s">
        <v>439</v>
      </c>
      <c r="G168" s="110" t="s">
        <v>601</v>
      </c>
      <c r="H168" s="93" t="s">
        <v>453</v>
      </c>
      <c r="I168" s="93" t="s">
        <v>452</v>
      </c>
      <c r="J168" s="92">
        <v>51885</v>
      </c>
      <c r="K168" s="130">
        <v>46145</v>
      </c>
      <c r="L168" s="130">
        <f t="shared" si="28"/>
        <v>5740</v>
      </c>
      <c r="M168" s="135">
        <f t="shared" si="23"/>
        <v>88.93707237159101</v>
      </c>
    </row>
    <row r="169" spans="1:13" ht="26.25" customHeight="1">
      <c r="A169" s="93"/>
      <c r="B169" s="100" t="s">
        <v>429</v>
      </c>
      <c r="C169" s="100"/>
      <c r="D169" s="96" t="s">
        <v>532</v>
      </c>
      <c r="E169" s="96" t="s">
        <v>439</v>
      </c>
      <c r="F169" s="96" t="s">
        <v>463</v>
      </c>
      <c r="G169" s="101" t="s">
        <v>447</v>
      </c>
      <c r="H169" s="96" t="s">
        <v>430</v>
      </c>
      <c r="I169" s="96" t="s">
        <v>430</v>
      </c>
      <c r="J169" s="98">
        <f>J170+J191</f>
        <v>467550</v>
      </c>
      <c r="K169" s="98">
        <f>K170+K191</f>
        <v>114764.16</v>
      </c>
      <c r="L169" s="98">
        <f>L170+L191</f>
        <v>352785.84</v>
      </c>
      <c r="M169" s="135">
        <f t="shared" si="23"/>
        <v>24.54585819698428</v>
      </c>
    </row>
    <row r="170" spans="1:13" ht="39" customHeight="1">
      <c r="A170" s="93"/>
      <c r="B170" s="100" t="s">
        <v>504</v>
      </c>
      <c r="C170" s="100"/>
      <c r="D170" s="96" t="s">
        <v>532</v>
      </c>
      <c r="E170" s="96" t="s">
        <v>439</v>
      </c>
      <c r="F170" s="96" t="s">
        <v>499</v>
      </c>
      <c r="G170" s="101" t="s">
        <v>447</v>
      </c>
      <c r="H170" s="96" t="s">
        <v>430</v>
      </c>
      <c r="I170" s="96" t="s">
        <v>430</v>
      </c>
      <c r="J170" s="98">
        <f>J171</f>
        <v>298300</v>
      </c>
      <c r="K170" s="114">
        <f>K171</f>
        <v>24764.3</v>
      </c>
      <c r="L170" s="114">
        <f>J170-K170</f>
        <v>273535.7</v>
      </c>
      <c r="M170" s="135">
        <f t="shared" si="23"/>
        <v>8.3018102581294</v>
      </c>
    </row>
    <row r="171" spans="1:14" ht="36">
      <c r="A171" s="93"/>
      <c r="B171" s="100" t="s">
        <v>605</v>
      </c>
      <c r="C171" s="100"/>
      <c r="D171" s="96" t="s">
        <v>532</v>
      </c>
      <c r="E171" s="96" t="s">
        <v>439</v>
      </c>
      <c r="F171" s="96" t="s">
        <v>499</v>
      </c>
      <c r="G171" s="96" t="s">
        <v>604</v>
      </c>
      <c r="H171" s="96" t="s">
        <v>430</v>
      </c>
      <c r="I171" s="96" t="s">
        <v>430</v>
      </c>
      <c r="J171" s="98">
        <f>J172</f>
        <v>298300</v>
      </c>
      <c r="K171" s="98">
        <f>K172</f>
        <v>24764.3</v>
      </c>
      <c r="L171" s="98">
        <f>L172</f>
        <v>273535.7</v>
      </c>
      <c r="M171" s="135">
        <f t="shared" si="23"/>
        <v>8.3018102581294</v>
      </c>
      <c r="N171" s="112"/>
    </row>
    <row r="172" spans="1:14" ht="12.75">
      <c r="A172" s="93"/>
      <c r="B172" s="100" t="s">
        <v>478</v>
      </c>
      <c r="C172" s="100"/>
      <c r="D172" s="96" t="s">
        <v>532</v>
      </c>
      <c r="E172" s="96" t="s">
        <v>439</v>
      </c>
      <c r="F172" s="96" t="s">
        <v>499</v>
      </c>
      <c r="G172" s="96" t="s">
        <v>606</v>
      </c>
      <c r="H172" s="96" t="s">
        <v>430</v>
      </c>
      <c r="I172" s="96" t="s">
        <v>430</v>
      </c>
      <c r="J172" s="98">
        <f>J173+J180</f>
        <v>298300</v>
      </c>
      <c r="K172" s="98">
        <f>K173+K180</f>
        <v>24764.3</v>
      </c>
      <c r="L172" s="98">
        <f>L173+L180</f>
        <v>273535.7</v>
      </c>
      <c r="M172" s="135">
        <f t="shared" si="23"/>
        <v>8.3018102581294</v>
      </c>
      <c r="N172" s="112"/>
    </row>
    <row r="173" spans="1:14" ht="12.75">
      <c r="A173" s="93"/>
      <c r="B173" s="100" t="s">
        <v>607</v>
      </c>
      <c r="C173" s="100"/>
      <c r="D173" s="96" t="s">
        <v>532</v>
      </c>
      <c r="E173" s="96" t="s">
        <v>439</v>
      </c>
      <c r="F173" s="96" t="s">
        <v>499</v>
      </c>
      <c r="G173" s="96" t="s">
        <v>608</v>
      </c>
      <c r="H173" s="96" t="s">
        <v>430</v>
      </c>
      <c r="I173" s="96" t="s">
        <v>430</v>
      </c>
      <c r="J173" s="98">
        <f aca="true" t="shared" si="29" ref="J173:L178">J174</f>
        <v>100000</v>
      </c>
      <c r="K173" s="98">
        <f t="shared" si="29"/>
        <v>0</v>
      </c>
      <c r="L173" s="98">
        <f t="shared" si="29"/>
        <v>100000</v>
      </c>
      <c r="M173" s="135">
        <f t="shared" si="23"/>
        <v>0</v>
      </c>
      <c r="N173" s="112"/>
    </row>
    <row r="174" spans="1:14" ht="24">
      <c r="A174" s="93"/>
      <c r="B174" s="95" t="s">
        <v>495</v>
      </c>
      <c r="C174" s="100"/>
      <c r="D174" s="93" t="s">
        <v>532</v>
      </c>
      <c r="E174" s="93" t="s">
        <v>439</v>
      </c>
      <c r="F174" s="93" t="s">
        <v>499</v>
      </c>
      <c r="G174" s="93" t="s">
        <v>608</v>
      </c>
      <c r="H174" s="93" t="s">
        <v>443</v>
      </c>
      <c r="I174" s="93" t="s">
        <v>430</v>
      </c>
      <c r="J174" s="92">
        <f t="shared" si="29"/>
        <v>100000</v>
      </c>
      <c r="K174" s="92">
        <f t="shared" si="29"/>
        <v>0</v>
      </c>
      <c r="L174" s="92">
        <f t="shared" si="29"/>
        <v>100000</v>
      </c>
      <c r="M174" s="135">
        <f t="shared" si="23"/>
        <v>0</v>
      </c>
      <c r="N174" s="112"/>
    </row>
    <row r="175" spans="1:14" ht="24">
      <c r="A175" s="93"/>
      <c r="B175" s="95" t="s">
        <v>435</v>
      </c>
      <c r="C175" s="100"/>
      <c r="D175" s="93" t="s">
        <v>532</v>
      </c>
      <c r="E175" s="93" t="s">
        <v>439</v>
      </c>
      <c r="F175" s="93" t="s">
        <v>499</v>
      </c>
      <c r="G175" s="93" t="s">
        <v>608</v>
      </c>
      <c r="H175" s="93" t="s">
        <v>469</v>
      </c>
      <c r="I175" s="93" t="s">
        <v>430</v>
      </c>
      <c r="J175" s="92">
        <f t="shared" si="29"/>
        <v>100000</v>
      </c>
      <c r="K175" s="92">
        <f t="shared" si="29"/>
        <v>0</v>
      </c>
      <c r="L175" s="92">
        <f t="shared" si="29"/>
        <v>100000</v>
      </c>
      <c r="M175" s="135">
        <f t="shared" si="23"/>
        <v>0</v>
      </c>
      <c r="N175" s="112"/>
    </row>
    <row r="176" spans="1:14" ht="24">
      <c r="A176" s="93"/>
      <c r="B176" s="95" t="s">
        <v>494</v>
      </c>
      <c r="C176" s="100"/>
      <c r="D176" s="93" t="s">
        <v>532</v>
      </c>
      <c r="E176" s="93" t="s">
        <v>439</v>
      </c>
      <c r="F176" s="93" t="s">
        <v>499</v>
      </c>
      <c r="G176" s="93" t="s">
        <v>608</v>
      </c>
      <c r="H176" s="93" t="s">
        <v>488</v>
      </c>
      <c r="I176" s="93" t="s">
        <v>430</v>
      </c>
      <c r="J176" s="92">
        <f t="shared" si="29"/>
        <v>100000</v>
      </c>
      <c r="K176" s="92">
        <f t="shared" si="29"/>
        <v>0</v>
      </c>
      <c r="L176" s="92">
        <f t="shared" si="29"/>
        <v>100000</v>
      </c>
      <c r="M176" s="135">
        <f t="shared" si="23"/>
        <v>0</v>
      </c>
      <c r="N176" s="112"/>
    </row>
    <row r="177" spans="1:14" ht="12.75">
      <c r="A177" s="93"/>
      <c r="B177" s="95" t="s">
        <v>282</v>
      </c>
      <c r="C177" s="100"/>
      <c r="D177" s="93" t="s">
        <v>532</v>
      </c>
      <c r="E177" s="93" t="s">
        <v>439</v>
      </c>
      <c r="F177" s="93" t="s">
        <v>499</v>
      </c>
      <c r="G177" s="93" t="s">
        <v>608</v>
      </c>
      <c r="H177" s="93" t="s">
        <v>488</v>
      </c>
      <c r="I177" s="93" t="s">
        <v>443</v>
      </c>
      <c r="J177" s="92">
        <f t="shared" si="29"/>
        <v>100000</v>
      </c>
      <c r="K177" s="92">
        <f t="shared" si="29"/>
        <v>0</v>
      </c>
      <c r="L177" s="92">
        <f t="shared" si="29"/>
        <v>100000</v>
      </c>
      <c r="M177" s="135">
        <f t="shared" si="23"/>
        <v>0</v>
      </c>
      <c r="N177" s="112"/>
    </row>
    <row r="178" spans="1:14" ht="12.75">
      <c r="A178" s="93"/>
      <c r="B178" s="95" t="s">
        <v>286</v>
      </c>
      <c r="C178" s="100"/>
      <c r="D178" s="93" t="s">
        <v>532</v>
      </c>
      <c r="E178" s="93" t="s">
        <v>439</v>
      </c>
      <c r="F178" s="93" t="s">
        <v>499</v>
      </c>
      <c r="G178" s="93" t="s">
        <v>608</v>
      </c>
      <c r="H178" s="93" t="s">
        <v>488</v>
      </c>
      <c r="I178" s="93" t="s">
        <v>493</v>
      </c>
      <c r="J178" s="92">
        <f t="shared" si="29"/>
        <v>100000</v>
      </c>
      <c r="K178" s="92">
        <f t="shared" si="29"/>
        <v>0</v>
      </c>
      <c r="L178" s="92">
        <f t="shared" si="29"/>
        <v>100000</v>
      </c>
      <c r="M178" s="135">
        <f t="shared" si="23"/>
        <v>0</v>
      </c>
      <c r="N178" s="112"/>
    </row>
    <row r="179" spans="1:14" ht="12.75">
      <c r="A179" s="93"/>
      <c r="B179" s="95" t="s">
        <v>17</v>
      </c>
      <c r="C179" s="100"/>
      <c r="D179" s="93" t="s">
        <v>532</v>
      </c>
      <c r="E179" s="93" t="s">
        <v>439</v>
      </c>
      <c r="F179" s="93" t="s">
        <v>499</v>
      </c>
      <c r="G179" s="93" t="s">
        <v>608</v>
      </c>
      <c r="H179" s="93" t="s">
        <v>488</v>
      </c>
      <c r="I179" s="93" t="s">
        <v>489</v>
      </c>
      <c r="J179" s="92">
        <v>100000</v>
      </c>
      <c r="K179" s="130">
        <v>0</v>
      </c>
      <c r="L179" s="130">
        <f>J179-K179</f>
        <v>100000</v>
      </c>
      <c r="M179" s="135">
        <f t="shared" si="23"/>
        <v>0</v>
      </c>
      <c r="N179" s="112"/>
    </row>
    <row r="180" spans="1:13" ht="37.5" customHeight="1">
      <c r="A180" s="93"/>
      <c r="B180" s="103" t="s">
        <v>427</v>
      </c>
      <c r="C180" s="103"/>
      <c r="D180" s="96" t="s">
        <v>532</v>
      </c>
      <c r="E180" s="96" t="s">
        <v>439</v>
      </c>
      <c r="F180" s="96" t="s">
        <v>499</v>
      </c>
      <c r="G180" s="96" t="s">
        <v>609</v>
      </c>
      <c r="H180" s="96" t="s">
        <v>430</v>
      </c>
      <c r="I180" s="96" t="s">
        <v>430</v>
      </c>
      <c r="J180" s="98">
        <f aca="true" t="shared" si="30" ref="J180:K182">J181</f>
        <v>198300</v>
      </c>
      <c r="K180" s="114">
        <f t="shared" si="30"/>
        <v>24764.3</v>
      </c>
      <c r="L180" s="114">
        <f>J180-K180</f>
        <v>173535.7</v>
      </c>
      <c r="M180" s="135">
        <f t="shared" si="23"/>
        <v>12.488300554715078</v>
      </c>
    </row>
    <row r="181" spans="1:13" ht="24">
      <c r="A181" s="93"/>
      <c r="B181" s="95" t="s">
        <v>495</v>
      </c>
      <c r="C181" s="95"/>
      <c r="D181" s="93" t="s">
        <v>532</v>
      </c>
      <c r="E181" s="93" t="s">
        <v>439</v>
      </c>
      <c r="F181" s="93" t="s">
        <v>499</v>
      </c>
      <c r="G181" s="93" t="s">
        <v>609</v>
      </c>
      <c r="H181" s="93" t="s">
        <v>443</v>
      </c>
      <c r="I181" s="93" t="s">
        <v>430</v>
      </c>
      <c r="J181" s="92">
        <f t="shared" si="30"/>
        <v>198300</v>
      </c>
      <c r="K181" s="130">
        <f t="shared" si="30"/>
        <v>24764.3</v>
      </c>
      <c r="L181" s="130">
        <f>J181-K181</f>
        <v>173535.7</v>
      </c>
      <c r="M181" s="135">
        <f t="shared" si="23"/>
        <v>12.488300554715078</v>
      </c>
    </row>
    <row r="182" spans="1:13" ht="26.25" customHeight="1">
      <c r="A182" s="93"/>
      <c r="B182" s="95" t="s">
        <v>435</v>
      </c>
      <c r="C182" s="95"/>
      <c r="D182" s="93" t="s">
        <v>532</v>
      </c>
      <c r="E182" s="93" t="s">
        <v>439</v>
      </c>
      <c r="F182" s="93" t="s">
        <v>499</v>
      </c>
      <c r="G182" s="93" t="s">
        <v>609</v>
      </c>
      <c r="H182" s="93" t="s">
        <v>469</v>
      </c>
      <c r="I182" s="93" t="s">
        <v>430</v>
      </c>
      <c r="J182" s="92">
        <f t="shared" si="30"/>
        <v>198300</v>
      </c>
      <c r="K182" s="130">
        <f t="shared" si="30"/>
        <v>24764.3</v>
      </c>
      <c r="L182" s="130">
        <f>J182-K182</f>
        <v>173535.7</v>
      </c>
      <c r="M182" s="135">
        <f t="shared" si="23"/>
        <v>12.488300554715078</v>
      </c>
    </row>
    <row r="183" spans="1:13" ht="24.75" customHeight="1">
      <c r="A183" s="93"/>
      <c r="B183" s="95" t="s">
        <v>494</v>
      </c>
      <c r="C183" s="95"/>
      <c r="D183" s="93" t="s">
        <v>532</v>
      </c>
      <c r="E183" s="93" t="s">
        <v>439</v>
      </c>
      <c r="F183" s="93" t="s">
        <v>499</v>
      </c>
      <c r="G183" s="93" t="s">
        <v>609</v>
      </c>
      <c r="H183" s="93" t="s">
        <v>488</v>
      </c>
      <c r="I183" s="93" t="s">
        <v>430</v>
      </c>
      <c r="J183" s="92">
        <f>J184+J188</f>
        <v>198300</v>
      </c>
      <c r="K183" s="92">
        <f>K184+K188</f>
        <v>24764.3</v>
      </c>
      <c r="L183" s="92">
        <f>L184+L188</f>
        <v>173535.7</v>
      </c>
      <c r="M183" s="135">
        <f t="shared" si="23"/>
        <v>12.488300554715078</v>
      </c>
    </row>
    <row r="184" spans="1:13" ht="12.75">
      <c r="A184" s="93"/>
      <c r="B184" s="95" t="s">
        <v>282</v>
      </c>
      <c r="C184" s="95"/>
      <c r="D184" s="93" t="s">
        <v>532</v>
      </c>
      <c r="E184" s="93" t="s">
        <v>439</v>
      </c>
      <c r="F184" s="93" t="s">
        <v>499</v>
      </c>
      <c r="G184" s="93" t="s">
        <v>609</v>
      </c>
      <c r="H184" s="93" t="s">
        <v>488</v>
      </c>
      <c r="I184" s="93" t="s">
        <v>443</v>
      </c>
      <c r="J184" s="92">
        <f>J185</f>
        <v>134850</v>
      </c>
      <c r="K184" s="130">
        <f>K185</f>
        <v>21315</v>
      </c>
      <c r="L184" s="130">
        <f>J184-K184</f>
        <v>113535</v>
      </c>
      <c r="M184" s="135">
        <f t="shared" si="23"/>
        <v>15.806451612903224</v>
      </c>
    </row>
    <row r="185" spans="1:13" ht="12.75">
      <c r="A185" s="93"/>
      <c r="B185" s="95" t="s">
        <v>286</v>
      </c>
      <c r="C185" s="95"/>
      <c r="D185" s="93" t="s">
        <v>532</v>
      </c>
      <c r="E185" s="93" t="s">
        <v>439</v>
      </c>
      <c r="F185" s="93" t="s">
        <v>499</v>
      </c>
      <c r="G185" s="93" t="s">
        <v>609</v>
      </c>
      <c r="H185" s="93" t="s">
        <v>488</v>
      </c>
      <c r="I185" s="93" t="s">
        <v>493</v>
      </c>
      <c r="J185" s="92">
        <f>SUM(J186:J187)</f>
        <v>134850</v>
      </c>
      <c r="K185" s="92">
        <f>SUM(K186:K187)</f>
        <v>21315</v>
      </c>
      <c r="L185" s="92">
        <f>SUM(L186:L187)</f>
        <v>113535</v>
      </c>
      <c r="M185" s="135">
        <f t="shared" si="23"/>
        <v>15.806451612903224</v>
      </c>
    </row>
    <row r="186" spans="1:13" ht="12.75">
      <c r="A186" s="93"/>
      <c r="B186" s="95" t="s">
        <v>418</v>
      </c>
      <c r="C186" s="95"/>
      <c r="D186" s="93" t="s">
        <v>532</v>
      </c>
      <c r="E186" s="93" t="s">
        <v>439</v>
      </c>
      <c r="F186" s="93" t="s">
        <v>499</v>
      </c>
      <c r="G186" s="93" t="s">
        <v>609</v>
      </c>
      <c r="H186" s="93" t="s">
        <v>488</v>
      </c>
      <c r="I186" s="93" t="s">
        <v>490</v>
      </c>
      <c r="J186" s="92">
        <v>46550</v>
      </c>
      <c r="K186" s="130">
        <v>0</v>
      </c>
      <c r="L186" s="130">
        <f>J186-K186</f>
        <v>46550</v>
      </c>
      <c r="M186" s="135">
        <f t="shared" si="23"/>
        <v>0</v>
      </c>
    </row>
    <row r="187" spans="1:13" ht="12.75">
      <c r="A187" s="93"/>
      <c r="B187" s="95" t="s">
        <v>17</v>
      </c>
      <c r="C187" s="95"/>
      <c r="D187" s="93" t="s">
        <v>532</v>
      </c>
      <c r="E187" s="93" t="s">
        <v>439</v>
      </c>
      <c r="F187" s="93" t="s">
        <v>499</v>
      </c>
      <c r="G187" s="93" t="s">
        <v>609</v>
      </c>
      <c r="H187" s="93" t="s">
        <v>488</v>
      </c>
      <c r="I187" s="93" t="s">
        <v>489</v>
      </c>
      <c r="J187" s="92">
        <v>88300</v>
      </c>
      <c r="K187" s="130">
        <v>21315</v>
      </c>
      <c r="L187" s="130">
        <f>J187-K187</f>
        <v>66985</v>
      </c>
      <c r="M187" s="135">
        <f t="shared" si="23"/>
        <v>24.13929784824462</v>
      </c>
    </row>
    <row r="188" spans="1:13" ht="12.75">
      <c r="A188" s="93"/>
      <c r="B188" s="95" t="s">
        <v>288</v>
      </c>
      <c r="C188" s="95"/>
      <c r="D188" s="93" t="s">
        <v>532</v>
      </c>
      <c r="E188" s="93" t="s">
        <v>439</v>
      </c>
      <c r="F188" s="93" t="s">
        <v>499</v>
      </c>
      <c r="G188" s="93" t="s">
        <v>609</v>
      </c>
      <c r="H188" s="93" t="s">
        <v>488</v>
      </c>
      <c r="I188" s="93" t="s">
        <v>477</v>
      </c>
      <c r="J188" s="92">
        <f>SUM(J189:J190)</f>
        <v>63450</v>
      </c>
      <c r="K188" s="92">
        <f>SUM(K189:K190)</f>
        <v>3449.3</v>
      </c>
      <c r="L188" s="92">
        <f>SUM(L189:L190)</f>
        <v>60000.7</v>
      </c>
      <c r="M188" s="135">
        <f t="shared" si="23"/>
        <v>5.43624901497242</v>
      </c>
    </row>
    <row r="189" spans="1:13" ht="12.75">
      <c r="A189" s="93"/>
      <c r="B189" s="95" t="s">
        <v>419</v>
      </c>
      <c r="C189" s="95"/>
      <c r="D189" s="93" t="s">
        <v>532</v>
      </c>
      <c r="E189" s="93" t="s">
        <v>439</v>
      </c>
      <c r="F189" s="93" t="s">
        <v>499</v>
      </c>
      <c r="G189" s="93" t="s">
        <v>609</v>
      </c>
      <c r="H189" s="93" t="s">
        <v>488</v>
      </c>
      <c r="I189" s="93" t="s">
        <v>485</v>
      </c>
      <c r="J189" s="92">
        <v>60000</v>
      </c>
      <c r="K189" s="130">
        <v>0</v>
      </c>
      <c r="L189" s="130">
        <f>J189-K189</f>
        <v>60000</v>
      </c>
      <c r="M189" s="135">
        <f t="shared" si="23"/>
        <v>0</v>
      </c>
    </row>
    <row r="190" spans="1:13" ht="12.75">
      <c r="A190" s="93"/>
      <c r="B190" s="95" t="s">
        <v>417</v>
      </c>
      <c r="C190" s="95"/>
      <c r="D190" s="93" t="s">
        <v>532</v>
      </c>
      <c r="E190" s="93" t="s">
        <v>439</v>
      </c>
      <c r="F190" s="93" t="s">
        <v>499</v>
      </c>
      <c r="G190" s="93" t="s">
        <v>609</v>
      </c>
      <c r="H190" s="93" t="s">
        <v>488</v>
      </c>
      <c r="I190" s="93" t="s">
        <v>487</v>
      </c>
      <c r="J190" s="92">
        <v>3450</v>
      </c>
      <c r="K190" s="130">
        <v>3449.3</v>
      </c>
      <c r="L190" s="130">
        <f>J190-K190</f>
        <v>0.6999999999998181</v>
      </c>
      <c r="M190" s="135">
        <f t="shared" si="23"/>
        <v>99.97971014492754</v>
      </c>
    </row>
    <row r="191" spans="1:13" ht="12.75">
      <c r="A191" s="93"/>
      <c r="B191" s="100" t="s">
        <v>57</v>
      </c>
      <c r="C191" s="100"/>
      <c r="D191" s="96" t="s">
        <v>532</v>
      </c>
      <c r="E191" s="96" t="s">
        <v>439</v>
      </c>
      <c r="F191" s="96" t="s">
        <v>476</v>
      </c>
      <c r="G191" s="101" t="s">
        <v>447</v>
      </c>
      <c r="H191" s="96" t="s">
        <v>430</v>
      </c>
      <c r="I191" s="96" t="s">
        <v>430</v>
      </c>
      <c r="J191" s="98">
        <f>J192+J199</f>
        <v>169250</v>
      </c>
      <c r="K191" s="98">
        <f>K192+K199</f>
        <v>89999.86</v>
      </c>
      <c r="L191" s="98">
        <f>L192+L199</f>
        <v>79250.14</v>
      </c>
      <c r="M191" s="135">
        <f t="shared" si="23"/>
        <v>53.17569276218611</v>
      </c>
    </row>
    <row r="192" spans="1:13" ht="12.75">
      <c r="A192" s="93"/>
      <c r="B192" s="100" t="s">
        <v>478</v>
      </c>
      <c r="C192" s="100"/>
      <c r="D192" s="96" t="s">
        <v>532</v>
      </c>
      <c r="E192" s="96" t="s">
        <v>439</v>
      </c>
      <c r="F192" s="96" t="s">
        <v>476</v>
      </c>
      <c r="G192" s="96" t="s">
        <v>606</v>
      </c>
      <c r="H192" s="96" t="s">
        <v>430</v>
      </c>
      <c r="I192" s="96" t="s">
        <v>430</v>
      </c>
      <c r="J192" s="98">
        <f aca="true" t="shared" si="31" ref="J192:L196">J193</f>
        <v>97250</v>
      </c>
      <c r="K192" s="114">
        <f t="shared" si="31"/>
        <v>89999.86</v>
      </c>
      <c r="L192" s="114">
        <f aca="true" t="shared" si="32" ref="L192:L198">J192-K192</f>
        <v>7250.139999999999</v>
      </c>
      <c r="M192" s="135">
        <f t="shared" si="23"/>
        <v>92.54484318766066</v>
      </c>
    </row>
    <row r="193" spans="1:13" ht="36">
      <c r="A193" s="93"/>
      <c r="B193" s="100" t="s">
        <v>503</v>
      </c>
      <c r="C193" s="100"/>
      <c r="D193" s="96" t="s">
        <v>532</v>
      </c>
      <c r="E193" s="96" t="s">
        <v>439</v>
      </c>
      <c r="F193" s="96" t="s">
        <v>476</v>
      </c>
      <c r="G193" s="96" t="s">
        <v>610</v>
      </c>
      <c r="H193" s="96" t="s">
        <v>430</v>
      </c>
      <c r="I193" s="96" t="s">
        <v>430</v>
      </c>
      <c r="J193" s="98">
        <f t="shared" si="31"/>
        <v>97250</v>
      </c>
      <c r="K193" s="114">
        <f t="shared" si="31"/>
        <v>89999.86</v>
      </c>
      <c r="L193" s="114">
        <f t="shared" si="32"/>
        <v>7250.139999999999</v>
      </c>
      <c r="M193" s="135">
        <f t="shared" si="23"/>
        <v>92.54484318766066</v>
      </c>
    </row>
    <row r="194" spans="1:13" ht="24">
      <c r="A194" s="93"/>
      <c r="B194" s="95" t="s">
        <v>495</v>
      </c>
      <c r="C194" s="95"/>
      <c r="D194" s="93" t="s">
        <v>532</v>
      </c>
      <c r="E194" s="93" t="s">
        <v>439</v>
      </c>
      <c r="F194" s="93" t="s">
        <v>476</v>
      </c>
      <c r="G194" s="93" t="s">
        <v>610</v>
      </c>
      <c r="H194" s="93" t="s">
        <v>443</v>
      </c>
      <c r="I194" s="93" t="s">
        <v>430</v>
      </c>
      <c r="J194" s="92">
        <f t="shared" si="31"/>
        <v>97250</v>
      </c>
      <c r="K194" s="130">
        <f t="shared" si="31"/>
        <v>89999.86</v>
      </c>
      <c r="L194" s="130">
        <f t="shared" si="32"/>
        <v>7250.139999999999</v>
      </c>
      <c r="M194" s="135">
        <f t="shared" si="23"/>
        <v>92.54484318766066</v>
      </c>
    </row>
    <row r="195" spans="1:13" ht="24">
      <c r="A195" s="93"/>
      <c r="B195" s="95" t="s">
        <v>435</v>
      </c>
      <c r="C195" s="95"/>
      <c r="D195" s="93" t="s">
        <v>532</v>
      </c>
      <c r="E195" s="93" t="s">
        <v>439</v>
      </c>
      <c r="F195" s="93" t="s">
        <v>476</v>
      </c>
      <c r="G195" s="93" t="s">
        <v>610</v>
      </c>
      <c r="H195" s="93" t="s">
        <v>469</v>
      </c>
      <c r="I195" s="93" t="s">
        <v>430</v>
      </c>
      <c r="J195" s="92">
        <f t="shared" si="31"/>
        <v>97250</v>
      </c>
      <c r="K195" s="130">
        <f t="shared" si="31"/>
        <v>89999.86</v>
      </c>
      <c r="L195" s="130">
        <f t="shared" si="32"/>
        <v>7250.139999999999</v>
      </c>
      <c r="M195" s="135">
        <f t="shared" si="23"/>
        <v>92.54484318766066</v>
      </c>
    </row>
    <row r="196" spans="1:13" ht="30" customHeight="1">
      <c r="A196" s="93"/>
      <c r="B196" s="95" t="s">
        <v>494</v>
      </c>
      <c r="C196" s="95"/>
      <c r="D196" s="93" t="s">
        <v>532</v>
      </c>
      <c r="E196" s="93" t="s">
        <v>439</v>
      </c>
      <c r="F196" s="93" t="s">
        <v>476</v>
      </c>
      <c r="G196" s="93" t="s">
        <v>610</v>
      </c>
      <c r="H196" s="93" t="s">
        <v>488</v>
      </c>
      <c r="I196" s="93" t="s">
        <v>430</v>
      </c>
      <c r="J196" s="92">
        <f>J197</f>
        <v>97250</v>
      </c>
      <c r="K196" s="92">
        <f t="shared" si="31"/>
        <v>89999.86</v>
      </c>
      <c r="L196" s="92">
        <f t="shared" si="31"/>
        <v>7250.139999999999</v>
      </c>
      <c r="M196" s="135">
        <f t="shared" si="23"/>
        <v>92.54484318766066</v>
      </c>
    </row>
    <row r="197" spans="1:13" ht="12.75">
      <c r="A197" s="93"/>
      <c r="B197" s="95" t="s">
        <v>288</v>
      </c>
      <c r="C197" s="95"/>
      <c r="D197" s="93" t="s">
        <v>532</v>
      </c>
      <c r="E197" s="93" t="s">
        <v>439</v>
      </c>
      <c r="F197" s="93" t="s">
        <v>476</v>
      </c>
      <c r="G197" s="93" t="s">
        <v>610</v>
      </c>
      <c r="H197" s="93" t="s">
        <v>488</v>
      </c>
      <c r="I197" s="93" t="s">
        <v>477</v>
      </c>
      <c r="J197" s="92">
        <f>SUM(J198:J198)</f>
        <v>97250</v>
      </c>
      <c r="K197" s="92">
        <f>SUM(K198:K198)</f>
        <v>89999.86</v>
      </c>
      <c r="L197" s="130">
        <f t="shared" si="32"/>
        <v>7250.139999999999</v>
      </c>
      <c r="M197" s="135">
        <f t="shared" si="23"/>
        <v>92.54484318766066</v>
      </c>
    </row>
    <row r="198" spans="1:13" ht="12.75">
      <c r="A198" s="93"/>
      <c r="B198" s="95" t="s">
        <v>419</v>
      </c>
      <c r="C198" s="95"/>
      <c r="D198" s="93" t="s">
        <v>532</v>
      </c>
      <c r="E198" s="93" t="s">
        <v>439</v>
      </c>
      <c r="F198" s="93" t="s">
        <v>476</v>
      </c>
      <c r="G198" s="93" t="s">
        <v>610</v>
      </c>
      <c r="H198" s="93" t="s">
        <v>488</v>
      </c>
      <c r="I198" s="93" t="s">
        <v>485</v>
      </c>
      <c r="J198" s="92">
        <v>97250</v>
      </c>
      <c r="K198" s="130">
        <v>89999.86</v>
      </c>
      <c r="L198" s="130">
        <f t="shared" si="32"/>
        <v>7250.139999999999</v>
      </c>
      <c r="M198" s="135">
        <f t="shared" si="23"/>
        <v>92.54484318766066</v>
      </c>
    </row>
    <row r="199" spans="1:13" ht="36">
      <c r="A199" s="93"/>
      <c r="B199" s="100" t="s">
        <v>688</v>
      </c>
      <c r="C199" s="95"/>
      <c r="D199" s="96" t="s">
        <v>532</v>
      </c>
      <c r="E199" s="96" t="s">
        <v>439</v>
      </c>
      <c r="F199" s="96" t="s">
        <v>476</v>
      </c>
      <c r="G199" s="96" t="s">
        <v>687</v>
      </c>
      <c r="H199" s="96" t="s">
        <v>430</v>
      </c>
      <c r="I199" s="96" t="s">
        <v>430</v>
      </c>
      <c r="J199" s="98">
        <f aca="true" t="shared" si="33" ref="J199:L204">J200</f>
        <v>72000</v>
      </c>
      <c r="K199" s="98">
        <f t="shared" si="33"/>
        <v>0</v>
      </c>
      <c r="L199" s="98">
        <f t="shared" si="33"/>
        <v>72000</v>
      </c>
      <c r="M199" s="135">
        <f t="shared" si="23"/>
        <v>0</v>
      </c>
    </row>
    <row r="200" spans="1:13" ht="60">
      <c r="A200" s="93"/>
      <c r="B200" s="100" t="s">
        <v>888</v>
      </c>
      <c r="C200" s="100"/>
      <c r="D200" s="96" t="s">
        <v>532</v>
      </c>
      <c r="E200" s="96" t="s">
        <v>439</v>
      </c>
      <c r="F200" s="96" t="s">
        <v>476</v>
      </c>
      <c r="G200" s="96" t="s">
        <v>686</v>
      </c>
      <c r="H200" s="96" t="s">
        <v>430</v>
      </c>
      <c r="I200" s="96" t="s">
        <v>430</v>
      </c>
      <c r="J200" s="98">
        <f t="shared" si="33"/>
        <v>72000</v>
      </c>
      <c r="K200" s="98">
        <f t="shared" si="33"/>
        <v>0</v>
      </c>
      <c r="L200" s="98">
        <f t="shared" si="33"/>
        <v>72000</v>
      </c>
      <c r="M200" s="135">
        <f t="shared" si="23"/>
        <v>0</v>
      </c>
    </row>
    <row r="201" spans="1:13" ht="24">
      <c r="A201" s="93"/>
      <c r="B201" s="95" t="s">
        <v>495</v>
      </c>
      <c r="C201" s="95"/>
      <c r="D201" s="93" t="s">
        <v>532</v>
      </c>
      <c r="E201" s="93" t="s">
        <v>439</v>
      </c>
      <c r="F201" s="93" t="s">
        <v>476</v>
      </c>
      <c r="G201" s="93" t="s">
        <v>686</v>
      </c>
      <c r="H201" s="93" t="s">
        <v>443</v>
      </c>
      <c r="I201" s="93" t="s">
        <v>430</v>
      </c>
      <c r="J201" s="92">
        <f t="shared" si="33"/>
        <v>72000</v>
      </c>
      <c r="K201" s="92">
        <f t="shared" si="33"/>
        <v>0</v>
      </c>
      <c r="L201" s="92">
        <f t="shared" si="33"/>
        <v>72000</v>
      </c>
      <c r="M201" s="135">
        <f t="shared" si="23"/>
        <v>0</v>
      </c>
    </row>
    <row r="202" spans="1:13" ht="24">
      <c r="A202" s="93"/>
      <c r="B202" s="95" t="s">
        <v>435</v>
      </c>
      <c r="C202" s="95"/>
      <c r="D202" s="93" t="s">
        <v>532</v>
      </c>
      <c r="E202" s="93" t="s">
        <v>439</v>
      </c>
      <c r="F202" s="93" t="s">
        <v>476</v>
      </c>
      <c r="G202" s="93" t="s">
        <v>686</v>
      </c>
      <c r="H202" s="93" t="s">
        <v>469</v>
      </c>
      <c r="I202" s="93" t="s">
        <v>430</v>
      </c>
      <c r="J202" s="92">
        <f t="shared" si="33"/>
        <v>72000</v>
      </c>
      <c r="K202" s="92">
        <f t="shared" si="33"/>
        <v>0</v>
      </c>
      <c r="L202" s="92">
        <f t="shared" si="33"/>
        <v>72000</v>
      </c>
      <c r="M202" s="135">
        <f t="shared" si="23"/>
        <v>0</v>
      </c>
    </row>
    <row r="203" spans="1:13" ht="24">
      <c r="A203" s="93"/>
      <c r="B203" s="95" t="s">
        <v>494</v>
      </c>
      <c r="C203" s="95"/>
      <c r="D203" s="93" t="s">
        <v>532</v>
      </c>
      <c r="E203" s="93" t="s">
        <v>439</v>
      </c>
      <c r="F203" s="93" t="s">
        <v>476</v>
      </c>
      <c r="G203" s="93" t="s">
        <v>686</v>
      </c>
      <c r="H203" s="93" t="s">
        <v>488</v>
      </c>
      <c r="I203" s="93" t="s">
        <v>430</v>
      </c>
      <c r="J203" s="92">
        <f t="shared" si="33"/>
        <v>72000</v>
      </c>
      <c r="K203" s="92">
        <f t="shared" si="33"/>
        <v>0</v>
      </c>
      <c r="L203" s="92">
        <f t="shared" si="33"/>
        <v>72000</v>
      </c>
      <c r="M203" s="135">
        <f t="shared" si="23"/>
        <v>0</v>
      </c>
    </row>
    <row r="204" spans="1:13" ht="12.75">
      <c r="A204" s="93"/>
      <c r="B204" s="95" t="s">
        <v>288</v>
      </c>
      <c r="C204" s="95"/>
      <c r="D204" s="93" t="s">
        <v>532</v>
      </c>
      <c r="E204" s="93" t="s">
        <v>439</v>
      </c>
      <c r="F204" s="93" t="s">
        <v>476</v>
      </c>
      <c r="G204" s="93" t="s">
        <v>686</v>
      </c>
      <c r="H204" s="93" t="s">
        <v>488</v>
      </c>
      <c r="I204" s="93" t="s">
        <v>477</v>
      </c>
      <c r="J204" s="92">
        <f t="shared" si="33"/>
        <v>72000</v>
      </c>
      <c r="K204" s="92">
        <f t="shared" si="33"/>
        <v>0</v>
      </c>
      <c r="L204" s="92">
        <f t="shared" si="33"/>
        <v>72000</v>
      </c>
      <c r="M204" s="135">
        <f t="shared" si="23"/>
        <v>0</v>
      </c>
    </row>
    <row r="205" spans="1:13" ht="12.75">
      <c r="A205" s="93"/>
      <c r="B205" s="95" t="s">
        <v>419</v>
      </c>
      <c r="C205" s="95"/>
      <c r="D205" s="93" t="s">
        <v>532</v>
      </c>
      <c r="E205" s="93" t="s">
        <v>439</v>
      </c>
      <c r="F205" s="93" t="s">
        <v>476</v>
      </c>
      <c r="G205" s="93" t="s">
        <v>686</v>
      </c>
      <c r="H205" s="93" t="s">
        <v>488</v>
      </c>
      <c r="I205" s="93" t="s">
        <v>485</v>
      </c>
      <c r="J205" s="92">
        <v>72000</v>
      </c>
      <c r="K205" s="130">
        <v>0</v>
      </c>
      <c r="L205" s="130">
        <f>J205-K205</f>
        <v>72000</v>
      </c>
      <c r="M205" s="135">
        <f t="shared" si="23"/>
        <v>0</v>
      </c>
    </row>
    <row r="206" spans="1:13" ht="12.75">
      <c r="A206" s="93"/>
      <c r="B206" s="100" t="s">
        <v>151</v>
      </c>
      <c r="C206" s="100"/>
      <c r="D206" s="96" t="s">
        <v>532</v>
      </c>
      <c r="E206" s="96" t="s">
        <v>500</v>
      </c>
      <c r="F206" s="96" t="s">
        <v>463</v>
      </c>
      <c r="G206" s="101" t="s">
        <v>447</v>
      </c>
      <c r="H206" s="96" t="s">
        <v>430</v>
      </c>
      <c r="I206" s="96" t="s">
        <v>430</v>
      </c>
      <c r="J206" s="98">
        <f>J207+J236</f>
        <v>3157193.5</v>
      </c>
      <c r="K206" s="98">
        <f>K207+K236</f>
        <v>503983.43</v>
      </c>
      <c r="L206" s="98">
        <f>L207+L236</f>
        <v>2653210.07</v>
      </c>
      <c r="M206" s="135">
        <f t="shared" si="23"/>
        <v>15.963020004950598</v>
      </c>
    </row>
    <row r="207" spans="1:13" ht="12.75">
      <c r="A207" s="93"/>
      <c r="B207" s="100" t="s">
        <v>502</v>
      </c>
      <c r="C207" s="100"/>
      <c r="D207" s="96" t="s">
        <v>532</v>
      </c>
      <c r="E207" s="96" t="s">
        <v>500</v>
      </c>
      <c r="F207" s="96" t="s">
        <v>499</v>
      </c>
      <c r="G207" s="101" t="s">
        <v>447</v>
      </c>
      <c r="H207" s="96" t="s">
        <v>430</v>
      </c>
      <c r="I207" s="96" t="s">
        <v>430</v>
      </c>
      <c r="J207" s="98">
        <f>J208</f>
        <v>3147193.5</v>
      </c>
      <c r="K207" s="114">
        <f>K208</f>
        <v>503983.43</v>
      </c>
      <c r="L207" s="114">
        <f>J207-K207</f>
        <v>2643210.07</v>
      </c>
      <c r="M207" s="135">
        <f aca="true" t="shared" si="34" ref="M207:M329">K207/J207*100</f>
        <v>16.0137414493262</v>
      </c>
    </row>
    <row r="208" spans="1:13" ht="42" customHeight="1">
      <c r="A208" s="93"/>
      <c r="B208" s="100" t="s">
        <v>685</v>
      </c>
      <c r="C208" s="100"/>
      <c r="D208" s="96" t="s">
        <v>532</v>
      </c>
      <c r="E208" s="96" t="s">
        <v>500</v>
      </c>
      <c r="F208" s="96" t="s">
        <v>499</v>
      </c>
      <c r="G208" s="96" t="s">
        <v>611</v>
      </c>
      <c r="H208" s="96" t="s">
        <v>430</v>
      </c>
      <c r="I208" s="96" t="s">
        <v>430</v>
      </c>
      <c r="J208" s="98">
        <f>J209+J228</f>
        <v>3147193.5</v>
      </c>
      <c r="K208" s="98">
        <f>K209+K228</f>
        <v>503983.43</v>
      </c>
      <c r="L208" s="98">
        <f>L209+L228</f>
        <v>2643210.0700000003</v>
      </c>
      <c r="M208" s="135">
        <f t="shared" si="34"/>
        <v>16.0137414493262</v>
      </c>
    </row>
    <row r="209" spans="1:13" ht="16.5" customHeight="1">
      <c r="A209" s="93"/>
      <c r="B209" s="100" t="s">
        <v>478</v>
      </c>
      <c r="C209" s="100"/>
      <c r="D209" s="96" t="s">
        <v>532</v>
      </c>
      <c r="E209" s="96" t="s">
        <v>500</v>
      </c>
      <c r="F209" s="96" t="s">
        <v>499</v>
      </c>
      <c r="G209" s="96" t="s">
        <v>613</v>
      </c>
      <c r="H209" s="96" t="s">
        <v>430</v>
      </c>
      <c r="I209" s="96" t="s">
        <v>430</v>
      </c>
      <c r="J209" s="98">
        <f>J210+J220</f>
        <v>2929693.5</v>
      </c>
      <c r="K209" s="98">
        <f>K210+K220</f>
        <v>431233.43</v>
      </c>
      <c r="L209" s="98">
        <f>L210+L220</f>
        <v>2498460.0700000003</v>
      </c>
      <c r="M209" s="135">
        <f t="shared" si="34"/>
        <v>14.71940426532673</v>
      </c>
    </row>
    <row r="210" spans="1:13" ht="12.75">
      <c r="A210" s="93"/>
      <c r="B210" s="100" t="s">
        <v>501</v>
      </c>
      <c r="C210" s="100"/>
      <c r="D210" s="96" t="s">
        <v>532</v>
      </c>
      <c r="E210" s="96" t="s">
        <v>500</v>
      </c>
      <c r="F210" s="96" t="s">
        <v>499</v>
      </c>
      <c r="G210" s="96" t="s">
        <v>612</v>
      </c>
      <c r="H210" s="96" t="s">
        <v>430</v>
      </c>
      <c r="I210" s="96" t="s">
        <v>430</v>
      </c>
      <c r="J210" s="98">
        <f aca="true" t="shared" si="35" ref="J210:L214">J211</f>
        <v>1925793.5</v>
      </c>
      <c r="K210" s="98">
        <f t="shared" si="35"/>
        <v>431233.43</v>
      </c>
      <c r="L210" s="98">
        <f t="shared" si="35"/>
        <v>1494560.07</v>
      </c>
      <c r="M210" s="135">
        <f t="shared" si="34"/>
        <v>22.39250625781009</v>
      </c>
    </row>
    <row r="211" spans="1:13" ht="24">
      <c r="A211" s="93"/>
      <c r="B211" s="95" t="s">
        <v>495</v>
      </c>
      <c r="C211" s="100"/>
      <c r="D211" s="93" t="s">
        <v>532</v>
      </c>
      <c r="E211" s="93" t="s">
        <v>500</v>
      </c>
      <c r="F211" s="93" t="s">
        <v>499</v>
      </c>
      <c r="G211" s="93" t="s">
        <v>612</v>
      </c>
      <c r="H211" s="93" t="s">
        <v>443</v>
      </c>
      <c r="I211" s="93" t="s">
        <v>430</v>
      </c>
      <c r="J211" s="92">
        <f t="shared" si="35"/>
        <v>1925793.5</v>
      </c>
      <c r="K211" s="92">
        <f t="shared" si="35"/>
        <v>431233.43</v>
      </c>
      <c r="L211" s="92">
        <f t="shared" si="35"/>
        <v>1494560.07</v>
      </c>
      <c r="M211" s="135">
        <f t="shared" si="34"/>
        <v>22.39250625781009</v>
      </c>
    </row>
    <row r="212" spans="1:13" ht="24">
      <c r="A212" s="93"/>
      <c r="B212" s="95" t="s">
        <v>435</v>
      </c>
      <c r="C212" s="100"/>
      <c r="D212" s="93" t="s">
        <v>532</v>
      </c>
      <c r="E212" s="93" t="s">
        <v>500</v>
      </c>
      <c r="F212" s="93" t="s">
        <v>499</v>
      </c>
      <c r="G212" s="93" t="s">
        <v>612</v>
      </c>
      <c r="H212" s="93" t="s">
        <v>469</v>
      </c>
      <c r="I212" s="93" t="s">
        <v>430</v>
      </c>
      <c r="J212" s="92">
        <f t="shared" si="35"/>
        <v>1925793.5</v>
      </c>
      <c r="K212" s="92">
        <f t="shared" si="35"/>
        <v>431233.43</v>
      </c>
      <c r="L212" s="92">
        <f t="shared" si="35"/>
        <v>1494560.07</v>
      </c>
      <c r="M212" s="135">
        <f t="shared" si="34"/>
        <v>22.39250625781009</v>
      </c>
    </row>
    <row r="213" spans="1:13" ht="25.5" customHeight="1">
      <c r="A213" s="93"/>
      <c r="B213" s="95" t="s">
        <v>494</v>
      </c>
      <c r="C213" s="95"/>
      <c r="D213" s="93" t="s">
        <v>532</v>
      </c>
      <c r="E213" s="93" t="s">
        <v>500</v>
      </c>
      <c r="F213" s="93" t="s">
        <v>499</v>
      </c>
      <c r="G213" s="93" t="s">
        <v>612</v>
      </c>
      <c r="H213" s="93" t="s">
        <v>488</v>
      </c>
      <c r="I213" s="93" t="s">
        <v>430</v>
      </c>
      <c r="J213" s="92">
        <f>J214+J218</f>
        <v>1925793.5</v>
      </c>
      <c r="K213" s="92">
        <f>K214+K218</f>
        <v>431233.43</v>
      </c>
      <c r="L213" s="92">
        <f>L214+L218</f>
        <v>1494560.07</v>
      </c>
      <c r="M213" s="135">
        <f t="shared" si="34"/>
        <v>22.39250625781009</v>
      </c>
    </row>
    <row r="214" spans="1:13" ht="12.75">
      <c r="A214" s="93"/>
      <c r="B214" s="95" t="s">
        <v>282</v>
      </c>
      <c r="C214" s="95"/>
      <c r="D214" s="93" t="s">
        <v>532</v>
      </c>
      <c r="E214" s="93" t="s">
        <v>500</v>
      </c>
      <c r="F214" s="93" t="s">
        <v>499</v>
      </c>
      <c r="G214" s="93" t="s">
        <v>612</v>
      </c>
      <c r="H214" s="93" t="s">
        <v>488</v>
      </c>
      <c r="I214" s="93" t="s">
        <v>443</v>
      </c>
      <c r="J214" s="92">
        <f t="shared" si="35"/>
        <v>1825793.5</v>
      </c>
      <c r="K214" s="92">
        <f t="shared" si="35"/>
        <v>431233.43</v>
      </c>
      <c r="L214" s="92">
        <f t="shared" si="35"/>
        <v>1394560.07</v>
      </c>
      <c r="M214" s="135">
        <f t="shared" si="34"/>
        <v>23.61895964686039</v>
      </c>
    </row>
    <row r="215" spans="1:13" ht="12.75">
      <c r="A215" s="93"/>
      <c r="B215" s="95" t="s">
        <v>286</v>
      </c>
      <c r="C215" s="95"/>
      <c r="D215" s="93" t="s">
        <v>532</v>
      </c>
      <c r="E215" s="93" t="s">
        <v>500</v>
      </c>
      <c r="F215" s="93" t="s">
        <v>499</v>
      </c>
      <c r="G215" s="93" t="s">
        <v>612</v>
      </c>
      <c r="H215" s="93" t="s">
        <v>488</v>
      </c>
      <c r="I215" s="93" t="s">
        <v>493</v>
      </c>
      <c r="J215" s="92">
        <f>SUM(J216:J217)</f>
        <v>1825793.5</v>
      </c>
      <c r="K215" s="92">
        <f>SUM(K216:K217)</f>
        <v>431233.43</v>
      </c>
      <c r="L215" s="92">
        <f>SUM(L216:L217)</f>
        <v>1394560.07</v>
      </c>
      <c r="M215" s="135">
        <f t="shared" si="34"/>
        <v>23.61895964686039</v>
      </c>
    </row>
    <row r="216" spans="1:13" ht="12.75">
      <c r="A216" s="93"/>
      <c r="B216" s="95" t="s">
        <v>418</v>
      </c>
      <c r="C216" s="95"/>
      <c r="D216" s="93" t="s">
        <v>532</v>
      </c>
      <c r="E216" s="93" t="s">
        <v>500</v>
      </c>
      <c r="F216" s="93" t="s">
        <v>499</v>
      </c>
      <c r="G216" s="93" t="s">
        <v>612</v>
      </c>
      <c r="H216" s="93" t="s">
        <v>488</v>
      </c>
      <c r="I216" s="93" t="s">
        <v>490</v>
      </c>
      <c r="J216" s="92">
        <v>1801293.5</v>
      </c>
      <c r="K216" s="130">
        <v>431233.43</v>
      </c>
      <c r="L216" s="130">
        <f>J216-K216</f>
        <v>1370060.07</v>
      </c>
      <c r="M216" s="135">
        <f t="shared" si="34"/>
        <v>23.94020907753234</v>
      </c>
    </row>
    <row r="217" spans="1:13" ht="12.75">
      <c r="A217" s="93"/>
      <c r="B217" s="95" t="s">
        <v>17</v>
      </c>
      <c r="C217" s="95"/>
      <c r="D217" s="93" t="s">
        <v>532</v>
      </c>
      <c r="E217" s="93" t="s">
        <v>500</v>
      </c>
      <c r="F217" s="93" t="s">
        <v>499</v>
      </c>
      <c r="G217" s="93" t="s">
        <v>612</v>
      </c>
      <c r="H217" s="93" t="s">
        <v>488</v>
      </c>
      <c r="I217" s="93" t="s">
        <v>489</v>
      </c>
      <c r="J217" s="92">
        <v>24500</v>
      </c>
      <c r="K217" s="130">
        <v>0</v>
      </c>
      <c r="L217" s="130">
        <f>J217-K217</f>
        <v>24500</v>
      </c>
      <c r="M217" s="135">
        <f t="shared" si="34"/>
        <v>0</v>
      </c>
    </row>
    <row r="218" spans="1:13" ht="12.75">
      <c r="A218" s="93"/>
      <c r="B218" s="95" t="s">
        <v>288</v>
      </c>
      <c r="C218" s="95"/>
      <c r="D218" s="93" t="s">
        <v>532</v>
      </c>
      <c r="E218" s="93" t="s">
        <v>500</v>
      </c>
      <c r="F218" s="93" t="s">
        <v>499</v>
      </c>
      <c r="G218" s="93" t="s">
        <v>612</v>
      </c>
      <c r="H218" s="93" t="s">
        <v>488</v>
      </c>
      <c r="I218" s="93" t="s">
        <v>477</v>
      </c>
      <c r="J218" s="92">
        <f>J219</f>
        <v>100000</v>
      </c>
      <c r="K218" s="92">
        <f>K219</f>
        <v>0</v>
      </c>
      <c r="L218" s="92">
        <f>L219</f>
        <v>100000</v>
      </c>
      <c r="M218" s="135">
        <f t="shared" si="34"/>
        <v>0</v>
      </c>
    </row>
    <row r="219" spans="1:13" ht="12.75">
      <c r="A219" s="93"/>
      <c r="B219" s="95" t="s">
        <v>417</v>
      </c>
      <c r="C219" s="95"/>
      <c r="D219" s="93" t="s">
        <v>532</v>
      </c>
      <c r="E219" s="93" t="s">
        <v>500</v>
      </c>
      <c r="F219" s="93" t="s">
        <v>499</v>
      </c>
      <c r="G219" s="93" t="s">
        <v>612</v>
      </c>
      <c r="H219" s="93" t="s">
        <v>488</v>
      </c>
      <c r="I219" s="93" t="s">
        <v>487</v>
      </c>
      <c r="J219" s="92">
        <v>100000</v>
      </c>
      <c r="K219" s="130">
        <v>0</v>
      </c>
      <c r="L219" s="130">
        <f>J219-K219</f>
        <v>100000</v>
      </c>
      <c r="M219" s="135">
        <f t="shared" si="34"/>
        <v>0</v>
      </c>
    </row>
    <row r="220" spans="1:13" ht="36">
      <c r="A220" s="93"/>
      <c r="B220" s="103" t="s">
        <v>615</v>
      </c>
      <c r="C220" s="103"/>
      <c r="D220" s="96" t="s">
        <v>532</v>
      </c>
      <c r="E220" s="96" t="s">
        <v>500</v>
      </c>
      <c r="F220" s="96" t="s">
        <v>499</v>
      </c>
      <c r="G220" s="96" t="s">
        <v>614</v>
      </c>
      <c r="H220" s="96" t="s">
        <v>430</v>
      </c>
      <c r="I220" s="96" t="s">
        <v>430</v>
      </c>
      <c r="J220" s="98">
        <f aca="true" t="shared" si="36" ref="J220:L223">J221</f>
        <v>1003900</v>
      </c>
      <c r="K220" s="114">
        <f t="shared" si="36"/>
        <v>0</v>
      </c>
      <c r="L220" s="114">
        <f>J220-K220</f>
        <v>1003900</v>
      </c>
      <c r="M220" s="135">
        <f t="shared" si="34"/>
        <v>0</v>
      </c>
    </row>
    <row r="221" spans="1:13" ht="24">
      <c r="A221" s="93"/>
      <c r="B221" s="95" t="s">
        <v>495</v>
      </c>
      <c r="C221" s="95"/>
      <c r="D221" s="93" t="s">
        <v>532</v>
      </c>
      <c r="E221" s="93" t="s">
        <v>500</v>
      </c>
      <c r="F221" s="93" t="s">
        <v>499</v>
      </c>
      <c r="G221" s="93" t="s">
        <v>614</v>
      </c>
      <c r="H221" s="93" t="s">
        <v>443</v>
      </c>
      <c r="I221" s="93" t="s">
        <v>430</v>
      </c>
      <c r="J221" s="92">
        <f t="shared" si="36"/>
        <v>1003900</v>
      </c>
      <c r="K221" s="130">
        <f t="shared" si="36"/>
        <v>0</v>
      </c>
      <c r="L221" s="130">
        <f>J221-K221</f>
        <v>1003900</v>
      </c>
      <c r="M221" s="135">
        <f t="shared" si="34"/>
        <v>0</v>
      </c>
    </row>
    <row r="222" spans="1:13" ht="24">
      <c r="A222" s="93"/>
      <c r="B222" s="95" t="s">
        <v>435</v>
      </c>
      <c r="C222" s="95"/>
      <c r="D222" s="93" t="s">
        <v>532</v>
      </c>
      <c r="E222" s="93" t="s">
        <v>500</v>
      </c>
      <c r="F222" s="93" t="s">
        <v>499</v>
      </c>
      <c r="G222" s="93" t="s">
        <v>614</v>
      </c>
      <c r="H222" s="93" t="s">
        <v>469</v>
      </c>
      <c r="I222" s="93" t="s">
        <v>430</v>
      </c>
      <c r="J222" s="92">
        <f t="shared" si="36"/>
        <v>1003900</v>
      </c>
      <c r="K222" s="130">
        <f t="shared" si="36"/>
        <v>0</v>
      </c>
      <c r="L222" s="130">
        <f>J222-K222</f>
        <v>1003900</v>
      </c>
      <c r="M222" s="135">
        <f t="shared" si="34"/>
        <v>0</v>
      </c>
    </row>
    <row r="223" spans="1:13" ht="29.25" customHeight="1">
      <c r="A223" s="93"/>
      <c r="B223" s="95" t="s">
        <v>494</v>
      </c>
      <c r="C223" s="95"/>
      <c r="D223" s="93" t="s">
        <v>532</v>
      </c>
      <c r="E223" s="93" t="s">
        <v>500</v>
      </c>
      <c r="F223" s="93" t="s">
        <v>499</v>
      </c>
      <c r="G223" s="93" t="s">
        <v>614</v>
      </c>
      <c r="H223" s="93" t="s">
        <v>488</v>
      </c>
      <c r="I223" s="93" t="s">
        <v>430</v>
      </c>
      <c r="J223" s="92">
        <f>J224</f>
        <v>1003900</v>
      </c>
      <c r="K223" s="92">
        <f t="shared" si="36"/>
        <v>0</v>
      </c>
      <c r="L223" s="92">
        <f t="shared" si="36"/>
        <v>1003900</v>
      </c>
      <c r="M223" s="135">
        <f t="shared" si="34"/>
        <v>0</v>
      </c>
    </row>
    <row r="224" spans="1:13" ht="12.75">
      <c r="A224" s="93"/>
      <c r="B224" s="95" t="s">
        <v>282</v>
      </c>
      <c r="C224" s="95"/>
      <c r="D224" s="93" t="s">
        <v>532</v>
      </c>
      <c r="E224" s="93" t="s">
        <v>500</v>
      </c>
      <c r="F224" s="93" t="s">
        <v>499</v>
      </c>
      <c r="G224" s="93" t="s">
        <v>614</v>
      </c>
      <c r="H224" s="93" t="s">
        <v>488</v>
      </c>
      <c r="I224" s="93" t="s">
        <v>443</v>
      </c>
      <c r="J224" s="92">
        <f>J225</f>
        <v>1003900</v>
      </c>
      <c r="K224" s="130">
        <f>K225</f>
        <v>0</v>
      </c>
      <c r="L224" s="130">
        <f>J224-K224</f>
        <v>1003900</v>
      </c>
      <c r="M224" s="135">
        <f t="shared" si="34"/>
        <v>0</v>
      </c>
    </row>
    <row r="225" spans="1:13" ht="12.75">
      <c r="A225" s="93"/>
      <c r="B225" s="95" t="s">
        <v>286</v>
      </c>
      <c r="C225" s="95"/>
      <c r="D225" s="93" t="s">
        <v>532</v>
      </c>
      <c r="E225" s="93" t="s">
        <v>500</v>
      </c>
      <c r="F225" s="93" t="s">
        <v>499</v>
      </c>
      <c r="G225" s="93" t="s">
        <v>614</v>
      </c>
      <c r="H225" s="93" t="s">
        <v>488</v>
      </c>
      <c r="I225" s="93" t="s">
        <v>493</v>
      </c>
      <c r="J225" s="92">
        <f>SUM(J226:J227)</f>
        <v>1003900</v>
      </c>
      <c r="K225" s="92">
        <f>SUM(K226:K227)</f>
        <v>0</v>
      </c>
      <c r="L225" s="92">
        <f>SUM(L226:L227)</f>
        <v>1003900</v>
      </c>
      <c r="M225" s="135">
        <f t="shared" si="34"/>
        <v>0</v>
      </c>
    </row>
    <row r="226" spans="1:13" ht="12.75">
      <c r="A226" s="93"/>
      <c r="B226" s="95" t="s">
        <v>418</v>
      </c>
      <c r="C226" s="95"/>
      <c r="D226" s="93" t="s">
        <v>532</v>
      </c>
      <c r="E226" s="93" t="s">
        <v>500</v>
      </c>
      <c r="F226" s="93" t="s">
        <v>499</v>
      </c>
      <c r="G226" s="93" t="s">
        <v>614</v>
      </c>
      <c r="H226" s="93" t="s">
        <v>488</v>
      </c>
      <c r="I226" s="93" t="s">
        <v>490</v>
      </c>
      <c r="J226" s="92">
        <v>903900</v>
      </c>
      <c r="K226" s="130">
        <v>0</v>
      </c>
      <c r="L226" s="130">
        <f>J226-K226</f>
        <v>903900</v>
      </c>
      <c r="M226" s="135">
        <f t="shared" si="34"/>
        <v>0</v>
      </c>
    </row>
    <row r="227" spans="1:13" ht="12.75">
      <c r="A227" s="93"/>
      <c r="B227" s="95" t="s">
        <v>17</v>
      </c>
      <c r="C227" s="95"/>
      <c r="D227" s="93" t="s">
        <v>532</v>
      </c>
      <c r="E227" s="93" t="s">
        <v>500</v>
      </c>
      <c r="F227" s="93" t="s">
        <v>499</v>
      </c>
      <c r="G227" s="93" t="s">
        <v>614</v>
      </c>
      <c r="H227" s="93" t="s">
        <v>488</v>
      </c>
      <c r="I227" s="93" t="s">
        <v>489</v>
      </c>
      <c r="J227" s="92">
        <v>100000</v>
      </c>
      <c r="K227" s="130">
        <v>0</v>
      </c>
      <c r="L227" s="130">
        <f>J227-K227</f>
        <v>100000</v>
      </c>
      <c r="M227" s="135">
        <f t="shared" si="34"/>
        <v>0</v>
      </c>
    </row>
    <row r="228" spans="1:13" ht="36">
      <c r="A228" s="93"/>
      <c r="B228" s="141" t="s">
        <v>688</v>
      </c>
      <c r="C228" s="100"/>
      <c r="D228" s="96" t="s">
        <v>532</v>
      </c>
      <c r="E228" s="96" t="s">
        <v>500</v>
      </c>
      <c r="F228" s="96" t="s">
        <v>499</v>
      </c>
      <c r="G228" s="96" t="s">
        <v>690</v>
      </c>
      <c r="H228" s="96" t="s">
        <v>430</v>
      </c>
      <c r="I228" s="96" t="s">
        <v>430</v>
      </c>
      <c r="J228" s="98">
        <f aca="true" t="shared" si="37" ref="J228:L234">J229</f>
        <v>217500</v>
      </c>
      <c r="K228" s="98">
        <f t="shared" si="37"/>
        <v>72750</v>
      </c>
      <c r="L228" s="98">
        <f t="shared" si="37"/>
        <v>144750</v>
      </c>
      <c r="M228" s="135">
        <f t="shared" si="34"/>
        <v>33.44827586206897</v>
      </c>
    </row>
    <row r="229" spans="1:13" ht="60">
      <c r="A229" s="93"/>
      <c r="B229" s="141" t="s">
        <v>888</v>
      </c>
      <c r="C229" s="100"/>
      <c r="D229" s="96" t="s">
        <v>532</v>
      </c>
      <c r="E229" s="96" t="s">
        <v>500</v>
      </c>
      <c r="F229" s="96" t="s">
        <v>499</v>
      </c>
      <c r="G229" s="96" t="s">
        <v>689</v>
      </c>
      <c r="H229" s="96" t="s">
        <v>430</v>
      </c>
      <c r="I229" s="96" t="s">
        <v>430</v>
      </c>
      <c r="J229" s="98">
        <f t="shared" si="37"/>
        <v>217500</v>
      </c>
      <c r="K229" s="98">
        <f t="shared" si="37"/>
        <v>72750</v>
      </c>
      <c r="L229" s="98">
        <f t="shared" si="37"/>
        <v>144750</v>
      </c>
      <c r="M229" s="135">
        <f t="shared" si="34"/>
        <v>33.44827586206897</v>
      </c>
    </row>
    <row r="230" spans="1:13" ht="24">
      <c r="A230" s="93"/>
      <c r="B230" s="95" t="s">
        <v>495</v>
      </c>
      <c r="C230" s="95"/>
      <c r="D230" s="93" t="s">
        <v>532</v>
      </c>
      <c r="E230" s="93" t="s">
        <v>500</v>
      </c>
      <c r="F230" s="93" t="s">
        <v>499</v>
      </c>
      <c r="G230" s="93" t="s">
        <v>689</v>
      </c>
      <c r="H230" s="93" t="s">
        <v>443</v>
      </c>
      <c r="I230" s="93" t="s">
        <v>430</v>
      </c>
      <c r="J230" s="92">
        <f t="shared" si="37"/>
        <v>217500</v>
      </c>
      <c r="K230" s="92">
        <f t="shared" si="37"/>
        <v>72750</v>
      </c>
      <c r="L230" s="92">
        <f t="shared" si="37"/>
        <v>144750</v>
      </c>
      <c r="M230" s="135">
        <f t="shared" si="34"/>
        <v>33.44827586206897</v>
      </c>
    </row>
    <row r="231" spans="1:13" ht="24">
      <c r="A231" s="93"/>
      <c r="B231" s="95" t="s">
        <v>435</v>
      </c>
      <c r="C231" s="95"/>
      <c r="D231" s="93" t="s">
        <v>532</v>
      </c>
      <c r="E231" s="93" t="s">
        <v>500</v>
      </c>
      <c r="F231" s="93" t="s">
        <v>499</v>
      </c>
      <c r="G231" s="93" t="s">
        <v>689</v>
      </c>
      <c r="H231" s="93" t="s">
        <v>469</v>
      </c>
      <c r="I231" s="93" t="s">
        <v>430</v>
      </c>
      <c r="J231" s="92">
        <f t="shared" si="37"/>
        <v>217500</v>
      </c>
      <c r="K231" s="92">
        <f t="shared" si="37"/>
        <v>72750</v>
      </c>
      <c r="L231" s="92">
        <f t="shared" si="37"/>
        <v>144750</v>
      </c>
      <c r="M231" s="135">
        <f t="shared" si="34"/>
        <v>33.44827586206897</v>
      </c>
    </row>
    <row r="232" spans="1:13" ht="24">
      <c r="A232" s="93"/>
      <c r="B232" s="95" t="s">
        <v>494</v>
      </c>
      <c r="C232" s="95"/>
      <c r="D232" s="93" t="s">
        <v>532</v>
      </c>
      <c r="E232" s="93" t="s">
        <v>500</v>
      </c>
      <c r="F232" s="93" t="s">
        <v>499</v>
      </c>
      <c r="G232" s="93" t="s">
        <v>689</v>
      </c>
      <c r="H232" s="93" t="s">
        <v>488</v>
      </c>
      <c r="I232" s="93" t="s">
        <v>430</v>
      </c>
      <c r="J232" s="92">
        <f t="shared" si="37"/>
        <v>217500</v>
      </c>
      <c r="K232" s="92">
        <f t="shared" si="37"/>
        <v>72750</v>
      </c>
      <c r="L232" s="92">
        <f t="shared" si="37"/>
        <v>144750</v>
      </c>
      <c r="M232" s="135">
        <f t="shared" si="34"/>
        <v>33.44827586206897</v>
      </c>
    </row>
    <row r="233" spans="1:13" ht="13.5" customHeight="1">
      <c r="A233" s="93"/>
      <c r="B233" s="95" t="s">
        <v>282</v>
      </c>
      <c r="C233" s="95"/>
      <c r="D233" s="93" t="s">
        <v>532</v>
      </c>
      <c r="E233" s="93" t="s">
        <v>500</v>
      </c>
      <c r="F233" s="93" t="s">
        <v>499</v>
      </c>
      <c r="G233" s="93" t="s">
        <v>689</v>
      </c>
      <c r="H233" s="93" t="s">
        <v>488</v>
      </c>
      <c r="I233" s="93" t="s">
        <v>443</v>
      </c>
      <c r="J233" s="92">
        <f t="shared" si="37"/>
        <v>217500</v>
      </c>
      <c r="K233" s="92">
        <f t="shared" si="37"/>
        <v>72750</v>
      </c>
      <c r="L233" s="92">
        <f t="shared" si="37"/>
        <v>144750</v>
      </c>
      <c r="M233" s="135">
        <f t="shared" si="34"/>
        <v>33.44827586206897</v>
      </c>
    </row>
    <row r="234" spans="1:13" ht="12.75">
      <c r="A234" s="93"/>
      <c r="B234" s="95" t="s">
        <v>286</v>
      </c>
      <c r="C234" s="95"/>
      <c r="D234" s="93" t="s">
        <v>532</v>
      </c>
      <c r="E234" s="93" t="s">
        <v>500</v>
      </c>
      <c r="F234" s="93" t="s">
        <v>499</v>
      </c>
      <c r="G234" s="93" t="s">
        <v>689</v>
      </c>
      <c r="H234" s="93" t="s">
        <v>488</v>
      </c>
      <c r="I234" s="93" t="s">
        <v>493</v>
      </c>
      <c r="J234" s="92">
        <f t="shared" si="37"/>
        <v>217500</v>
      </c>
      <c r="K234" s="92">
        <f t="shared" si="37"/>
        <v>72750</v>
      </c>
      <c r="L234" s="92">
        <f t="shared" si="37"/>
        <v>144750</v>
      </c>
      <c r="M234" s="135">
        <f t="shared" si="34"/>
        <v>33.44827586206897</v>
      </c>
    </row>
    <row r="235" spans="1:13" ht="12.75">
      <c r="A235" s="93"/>
      <c r="B235" s="95" t="s">
        <v>418</v>
      </c>
      <c r="C235" s="95"/>
      <c r="D235" s="93" t="s">
        <v>532</v>
      </c>
      <c r="E235" s="93" t="s">
        <v>500</v>
      </c>
      <c r="F235" s="93" t="s">
        <v>499</v>
      </c>
      <c r="G235" s="93" t="s">
        <v>689</v>
      </c>
      <c r="H235" s="93" t="s">
        <v>488</v>
      </c>
      <c r="I235" s="93" t="s">
        <v>490</v>
      </c>
      <c r="J235" s="92">
        <v>217500</v>
      </c>
      <c r="K235" s="130">
        <v>72750</v>
      </c>
      <c r="L235" s="130">
        <f>J235-K235</f>
        <v>144750</v>
      </c>
      <c r="M235" s="135">
        <f t="shared" si="34"/>
        <v>33.44827586206897</v>
      </c>
    </row>
    <row r="236" spans="1:13" ht="12.75">
      <c r="A236" s="93"/>
      <c r="B236" s="141" t="s">
        <v>20</v>
      </c>
      <c r="C236" s="95"/>
      <c r="D236" s="96" t="s">
        <v>532</v>
      </c>
      <c r="E236" s="96" t="s">
        <v>500</v>
      </c>
      <c r="F236" s="96" t="s">
        <v>616</v>
      </c>
      <c r="G236" s="144" t="s">
        <v>447</v>
      </c>
      <c r="H236" s="96" t="s">
        <v>430</v>
      </c>
      <c r="I236" s="96" t="s">
        <v>430</v>
      </c>
      <c r="J236" s="98">
        <f aca="true" t="shared" si="38" ref="J236:L244">J237</f>
        <v>10000</v>
      </c>
      <c r="K236" s="98">
        <f t="shared" si="38"/>
        <v>0</v>
      </c>
      <c r="L236" s="98">
        <f t="shared" si="38"/>
        <v>10000</v>
      </c>
      <c r="M236" s="135">
        <f t="shared" si="34"/>
        <v>0</v>
      </c>
    </row>
    <row r="237" spans="1:13" ht="24">
      <c r="A237" s="93"/>
      <c r="B237" s="141" t="s">
        <v>620</v>
      </c>
      <c r="C237" s="95"/>
      <c r="D237" s="96" t="s">
        <v>532</v>
      </c>
      <c r="E237" s="96" t="s">
        <v>500</v>
      </c>
      <c r="F237" s="96" t="s">
        <v>616</v>
      </c>
      <c r="G237" s="144" t="s">
        <v>572</v>
      </c>
      <c r="H237" s="96" t="s">
        <v>430</v>
      </c>
      <c r="I237" s="96" t="s">
        <v>430</v>
      </c>
      <c r="J237" s="98">
        <f t="shared" si="38"/>
        <v>10000</v>
      </c>
      <c r="K237" s="98">
        <f t="shared" si="38"/>
        <v>0</v>
      </c>
      <c r="L237" s="98">
        <f t="shared" si="38"/>
        <v>10000</v>
      </c>
      <c r="M237" s="135">
        <f t="shared" si="34"/>
        <v>0</v>
      </c>
    </row>
    <row r="238" spans="1:13" ht="12.75">
      <c r="A238" s="93"/>
      <c r="B238" s="141" t="s">
        <v>478</v>
      </c>
      <c r="C238" s="100"/>
      <c r="D238" s="96" t="s">
        <v>532</v>
      </c>
      <c r="E238" s="96" t="s">
        <v>500</v>
      </c>
      <c r="F238" s="96" t="s">
        <v>616</v>
      </c>
      <c r="G238" s="144" t="s">
        <v>579</v>
      </c>
      <c r="H238" s="96" t="s">
        <v>430</v>
      </c>
      <c r="I238" s="96" t="s">
        <v>430</v>
      </c>
      <c r="J238" s="98">
        <f t="shared" si="38"/>
        <v>10000</v>
      </c>
      <c r="K238" s="98">
        <f t="shared" si="38"/>
        <v>0</v>
      </c>
      <c r="L238" s="98">
        <f t="shared" si="38"/>
        <v>10000</v>
      </c>
      <c r="M238" s="135">
        <f t="shared" si="34"/>
        <v>0</v>
      </c>
    </row>
    <row r="239" spans="1:13" ht="27.75" customHeight="1">
      <c r="A239" s="93"/>
      <c r="B239" s="141" t="s">
        <v>618</v>
      </c>
      <c r="C239" s="100"/>
      <c r="D239" s="96" t="s">
        <v>532</v>
      </c>
      <c r="E239" s="96" t="s">
        <v>500</v>
      </c>
      <c r="F239" s="96" t="s">
        <v>616</v>
      </c>
      <c r="G239" s="144" t="s">
        <v>617</v>
      </c>
      <c r="H239" s="96" t="s">
        <v>430</v>
      </c>
      <c r="I239" s="96" t="s">
        <v>430</v>
      </c>
      <c r="J239" s="98">
        <f t="shared" si="38"/>
        <v>10000</v>
      </c>
      <c r="K239" s="98">
        <f t="shared" si="38"/>
        <v>0</v>
      </c>
      <c r="L239" s="98">
        <f t="shared" si="38"/>
        <v>10000</v>
      </c>
      <c r="M239" s="135">
        <f t="shared" si="34"/>
        <v>0</v>
      </c>
    </row>
    <row r="240" spans="1:13" ht="24">
      <c r="A240" s="93"/>
      <c r="B240" s="95" t="s">
        <v>495</v>
      </c>
      <c r="C240" s="95"/>
      <c r="D240" s="93" t="s">
        <v>532</v>
      </c>
      <c r="E240" s="93" t="s">
        <v>500</v>
      </c>
      <c r="F240" s="93" t="s">
        <v>616</v>
      </c>
      <c r="G240" s="143" t="s">
        <v>617</v>
      </c>
      <c r="H240" s="93" t="s">
        <v>443</v>
      </c>
      <c r="I240" s="93" t="s">
        <v>430</v>
      </c>
      <c r="J240" s="92">
        <f t="shared" si="38"/>
        <v>10000</v>
      </c>
      <c r="K240" s="92">
        <f t="shared" si="38"/>
        <v>0</v>
      </c>
      <c r="L240" s="92">
        <f t="shared" si="38"/>
        <v>10000</v>
      </c>
      <c r="M240" s="135">
        <f t="shared" si="34"/>
        <v>0</v>
      </c>
    </row>
    <row r="241" spans="1:13" ht="24">
      <c r="A241" s="93"/>
      <c r="B241" s="95" t="s">
        <v>435</v>
      </c>
      <c r="C241" s="95"/>
      <c r="D241" s="93" t="s">
        <v>532</v>
      </c>
      <c r="E241" s="93" t="s">
        <v>500</v>
      </c>
      <c r="F241" s="93" t="s">
        <v>616</v>
      </c>
      <c r="G241" s="143" t="s">
        <v>617</v>
      </c>
      <c r="H241" s="93" t="s">
        <v>469</v>
      </c>
      <c r="I241" s="93" t="s">
        <v>430</v>
      </c>
      <c r="J241" s="92">
        <f t="shared" si="38"/>
        <v>10000</v>
      </c>
      <c r="K241" s="92">
        <f t="shared" si="38"/>
        <v>0</v>
      </c>
      <c r="L241" s="92">
        <f t="shared" si="38"/>
        <v>10000</v>
      </c>
      <c r="M241" s="135">
        <f t="shared" si="34"/>
        <v>0</v>
      </c>
    </row>
    <row r="242" spans="1:13" ht="26.25" customHeight="1">
      <c r="A242" s="93"/>
      <c r="B242" s="95" t="s">
        <v>494</v>
      </c>
      <c r="C242" s="95"/>
      <c r="D242" s="93" t="s">
        <v>532</v>
      </c>
      <c r="E242" s="93" t="s">
        <v>500</v>
      </c>
      <c r="F242" s="93" t="s">
        <v>616</v>
      </c>
      <c r="G242" s="143" t="s">
        <v>617</v>
      </c>
      <c r="H242" s="93" t="s">
        <v>488</v>
      </c>
      <c r="I242" s="93" t="s">
        <v>430</v>
      </c>
      <c r="J242" s="92">
        <f t="shared" si="38"/>
        <v>10000</v>
      </c>
      <c r="K242" s="92">
        <f t="shared" si="38"/>
        <v>0</v>
      </c>
      <c r="L242" s="92">
        <f t="shared" si="38"/>
        <v>10000</v>
      </c>
      <c r="M242" s="135">
        <f t="shared" si="34"/>
        <v>0</v>
      </c>
    </row>
    <row r="243" spans="1:13" ht="12.75">
      <c r="A243" s="93"/>
      <c r="B243" s="95" t="s">
        <v>282</v>
      </c>
      <c r="C243" s="95"/>
      <c r="D243" s="93" t="s">
        <v>532</v>
      </c>
      <c r="E243" s="93" t="s">
        <v>500</v>
      </c>
      <c r="F243" s="93" t="s">
        <v>616</v>
      </c>
      <c r="G243" s="143" t="s">
        <v>617</v>
      </c>
      <c r="H243" s="93" t="s">
        <v>488</v>
      </c>
      <c r="I243" s="93" t="s">
        <v>443</v>
      </c>
      <c r="J243" s="92">
        <f t="shared" si="38"/>
        <v>10000</v>
      </c>
      <c r="K243" s="92">
        <f t="shared" si="38"/>
        <v>0</v>
      </c>
      <c r="L243" s="92">
        <f t="shared" si="38"/>
        <v>10000</v>
      </c>
      <c r="M243" s="135">
        <f t="shared" si="34"/>
        <v>0</v>
      </c>
    </row>
    <row r="244" spans="1:13" ht="12.75">
      <c r="A244" s="93"/>
      <c r="B244" s="95" t="s">
        <v>286</v>
      </c>
      <c r="C244" s="95"/>
      <c r="D244" s="93" t="s">
        <v>532</v>
      </c>
      <c r="E244" s="93" t="s">
        <v>500</v>
      </c>
      <c r="F244" s="93" t="s">
        <v>616</v>
      </c>
      <c r="G244" s="143" t="s">
        <v>617</v>
      </c>
      <c r="H244" s="93" t="s">
        <v>488</v>
      </c>
      <c r="I244" s="93" t="s">
        <v>493</v>
      </c>
      <c r="J244" s="92">
        <f t="shared" si="38"/>
        <v>10000</v>
      </c>
      <c r="K244" s="92">
        <f t="shared" si="38"/>
        <v>0</v>
      </c>
      <c r="L244" s="92">
        <f t="shared" si="38"/>
        <v>10000</v>
      </c>
      <c r="M244" s="135">
        <f t="shared" si="34"/>
        <v>0</v>
      </c>
    </row>
    <row r="245" spans="1:13" ht="12.75">
      <c r="A245" s="93"/>
      <c r="B245" s="95" t="s">
        <v>17</v>
      </c>
      <c r="C245" s="95"/>
      <c r="D245" s="93" t="s">
        <v>532</v>
      </c>
      <c r="E245" s="93" t="s">
        <v>500</v>
      </c>
      <c r="F245" s="93" t="s">
        <v>616</v>
      </c>
      <c r="G245" s="143" t="s">
        <v>617</v>
      </c>
      <c r="H245" s="93" t="s">
        <v>488</v>
      </c>
      <c r="I245" s="93" t="s">
        <v>489</v>
      </c>
      <c r="J245" s="92">
        <v>10000</v>
      </c>
      <c r="K245" s="130">
        <v>0</v>
      </c>
      <c r="L245" s="130">
        <f>J245-K245</f>
        <v>10000</v>
      </c>
      <c r="M245" s="135">
        <f t="shared" si="34"/>
        <v>0</v>
      </c>
    </row>
    <row r="246" spans="1:13" ht="12.75">
      <c r="A246" s="93"/>
      <c r="B246" s="100" t="s">
        <v>138</v>
      </c>
      <c r="C246" s="100"/>
      <c r="D246" s="96" t="s">
        <v>532</v>
      </c>
      <c r="E246" s="96" t="s">
        <v>486</v>
      </c>
      <c r="F246" s="96" t="s">
        <v>463</v>
      </c>
      <c r="G246" s="101" t="s">
        <v>447</v>
      </c>
      <c r="H246" s="96" t="s">
        <v>430</v>
      </c>
      <c r="I246" s="96" t="s">
        <v>430</v>
      </c>
      <c r="J246" s="98">
        <f>J247+J256+J331</f>
        <v>28676887</v>
      </c>
      <c r="K246" s="98">
        <f>K247+K256+K331</f>
        <v>3584097.0100000002</v>
      </c>
      <c r="L246" s="98">
        <f>L247+L256+L331</f>
        <v>26100182.44</v>
      </c>
      <c r="M246" s="135">
        <f t="shared" si="34"/>
        <v>12.498208086533243</v>
      </c>
    </row>
    <row r="247" spans="1:13" ht="12.75">
      <c r="A247" s="93"/>
      <c r="B247" s="100" t="s">
        <v>21</v>
      </c>
      <c r="C247" s="100"/>
      <c r="D247" s="96" t="s">
        <v>532</v>
      </c>
      <c r="E247" s="96" t="s">
        <v>486</v>
      </c>
      <c r="F247" s="96" t="s">
        <v>440</v>
      </c>
      <c r="G247" s="101" t="s">
        <v>447</v>
      </c>
      <c r="H247" s="96" t="s">
        <v>430</v>
      </c>
      <c r="I247" s="96" t="s">
        <v>430</v>
      </c>
      <c r="J247" s="98">
        <f aca="true" t="shared" si="39" ref="J247:K249">J248</f>
        <v>880000</v>
      </c>
      <c r="K247" s="114">
        <f t="shared" si="39"/>
        <v>0</v>
      </c>
      <c r="L247" s="114">
        <f>J247-K247</f>
        <v>880000</v>
      </c>
      <c r="M247" s="135">
        <f t="shared" si="34"/>
        <v>0</v>
      </c>
    </row>
    <row r="248" spans="1:13" ht="24">
      <c r="A248" s="93"/>
      <c r="B248" s="100" t="s">
        <v>620</v>
      </c>
      <c r="C248" s="100"/>
      <c r="D248" s="96" t="s">
        <v>532</v>
      </c>
      <c r="E248" s="96" t="s">
        <v>486</v>
      </c>
      <c r="F248" s="96" t="s">
        <v>440</v>
      </c>
      <c r="G248" s="96" t="s">
        <v>572</v>
      </c>
      <c r="H248" s="96" t="s">
        <v>430</v>
      </c>
      <c r="I248" s="96" t="s">
        <v>430</v>
      </c>
      <c r="J248" s="98">
        <f t="shared" si="39"/>
        <v>880000</v>
      </c>
      <c r="K248" s="98">
        <f t="shared" si="39"/>
        <v>0</v>
      </c>
      <c r="L248" s="98">
        <f>L249</f>
        <v>880000</v>
      </c>
      <c r="M248" s="135">
        <f t="shared" si="34"/>
        <v>0</v>
      </c>
    </row>
    <row r="249" spans="1:13" ht="24">
      <c r="A249" s="93"/>
      <c r="B249" s="100" t="s">
        <v>446</v>
      </c>
      <c r="C249" s="100"/>
      <c r="D249" s="96" t="s">
        <v>532</v>
      </c>
      <c r="E249" s="96" t="s">
        <v>486</v>
      </c>
      <c r="F249" s="96" t="s">
        <v>440</v>
      </c>
      <c r="G249" s="96" t="s">
        <v>579</v>
      </c>
      <c r="H249" s="96" t="s">
        <v>430</v>
      </c>
      <c r="I249" s="96" t="s">
        <v>430</v>
      </c>
      <c r="J249" s="98">
        <f t="shared" si="39"/>
        <v>880000</v>
      </c>
      <c r="K249" s="98">
        <f t="shared" si="39"/>
        <v>0</v>
      </c>
      <c r="L249" s="114">
        <f aca="true" t="shared" si="40" ref="L249:L255">J249-K249</f>
        <v>880000</v>
      </c>
      <c r="M249" s="135">
        <f t="shared" si="34"/>
        <v>0</v>
      </c>
    </row>
    <row r="250" spans="1:13" ht="24">
      <c r="A250" s="93"/>
      <c r="B250" s="121" t="s">
        <v>133</v>
      </c>
      <c r="C250" s="100"/>
      <c r="D250" s="96" t="s">
        <v>532</v>
      </c>
      <c r="E250" s="96" t="s">
        <v>486</v>
      </c>
      <c r="F250" s="96" t="s">
        <v>440</v>
      </c>
      <c r="G250" s="96" t="s">
        <v>619</v>
      </c>
      <c r="H250" s="96" t="s">
        <v>430</v>
      </c>
      <c r="I250" s="96" t="s">
        <v>430</v>
      </c>
      <c r="J250" s="98">
        <f aca="true" t="shared" si="41" ref="J250:K254">J251</f>
        <v>880000</v>
      </c>
      <c r="K250" s="114">
        <f t="shared" si="41"/>
        <v>0</v>
      </c>
      <c r="L250" s="114">
        <f t="shared" si="40"/>
        <v>880000</v>
      </c>
      <c r="M250" s="135">
        <f t="shared" si="34"/>
        <v>0</v>
      </c>
    </row>
    <row r="251" spans="1:13" ht="12.75">
      <c r="A251" s="93"/>
      <c r="B251" s="147" t="s">
        <v>517</v>
      </c>
      <c r="C251" s="100"/>
      <c r="D251" s="93" t="s">
        <v>532</v>
      </c>
      <c r="E251" s="93" t="s">
        <v>486</v>
      </c>
      <c r="F251" s="93" t="s">
        <v>440</v>
      </c>
      <c r="G251" s="93" t="s">
        <v>619</v>
      </c>
      <c r="H251" s="93" t="s">
        <v>516</v>
      </c>
      <c r="I251" s="93" t="s">
        <v>430</v>
      </c>
      <c r="J251" s="92">
        <f t="shared" si="41"/>
        <v>880000</v>
      </c>
      <c r="K251" s="130">
        <f t="shared" si="41"/>
        <v>0</v>
      </c>
      <c r="L251" s="130">
        <f t="shared" si="40"/>
        <v>880000</v>
      </c>
      <c r="M251" s="135">
        <f t="shared" si="34"/>
        <v>0</v>
      </c>
    </row>
    <row r="252" spans="1:13" ht="12.75">
      <c r="A252" s="93"/>
      <c r="B252" s="147" t="s">
        <v>515</v>
      </c>
      <c r="C252" s="100"/>
      <c r="D252" s="93" t="s">
        <v>532</v>
      </c>
      <c r="E252" s="93" t="s">
        <v>486</v>
      </c>
      <c r="F252" s="93" t="s">
        <v>440</v>
      </c>
      <c r="G252" s="93" t="s">
        <v>619</v>
      </c>
      <c r="H252" s="93" t="s">
        <v>514</v>
      </c>
      <c r="I252" s="93" t="s">
        <v>430</v>
      </c>
      <c r="J252" s="92">
        <f t="shared" si="41"/>
        <v>880000</v>
      </c>
      <c r="K252" s="130">
        <f t="shared" si="41"/>
        <v>0</v>
      </c>
      <c r="L252" s="130">
        <f t="shared" si="40"/>
        <v>880000</v>
      </c>
      <c r="M252" s="135">
        <f t="shared" si="34"/>
        <v>0</v>
      </c>
    </row>
    <row r="253" spans="1:13" ht="12.75">
      <c r="A253" s="93"/>
      <c r="B253" s="95" t="s">
        <v>513</v>
      </c>
      <c r="C253" s="100"/>
      <c r="D253" s="93" t="s">
        <v>532</v>
      </c>
      <c r="E253" s="93" t="s">
        <v>486</v>
      </c>
      <c r="F253" s="93" t="s">
        <v>440</v>
      </c>
      <c r="G253" s="93" t="s">
        <v>619</v>
      </c>
      <c r="H253" s="93" t="s">
        <v>598</v>
      </c>
      <c r="I253" s="93" t="s">
        <v>430</v>
      </c>
      <c r="J253" s="92">
        <f t="shared" si="41"/>
        <v>880000</v>
      </c>
      <c r="K253" s="130">
        <f t="shared" si="41"/>
        <v>0</v>
      </c>
      <c r="L253" s="130">
        <f t="shared" si="40"/>
        <v>880000</v>
      </c>
      <c r="M253" s="135">
        <f t="shared" si="34"/>
        <v>0</v>
      </c>
    </row>
    <row r="254" spans="1:13" ht="12.75">
      <c r="A254" s="93"/>
      <c r="B254" s="95" t="s">
        <v>282</v>
      </c>
      <c r="C254" s="100"/>
      <c r="D254" s="93" t="s">
        <v>532</v>
      </c>
      <c r="E254" s="93" t="s">
        <v>486</v>
      </c>
      <c r="F254" s="93" t="s">
        <v>440</v>
      </c>
      <c r="G254" s="93" t="s">
        <v>619</v>
      </c>
      <c r="H254" s="93" t="s">
        <v>598</v>
      </c>
      <c r="I254" s="93" t="s">
        <v>443</v>
      </c>
      <c r="J254" s="92">
        <f t="shared" si="41"/>
        <v>880000</v>
      </c>
      <c r="K254" s="130">
        <f t="shared" si="41"/>
        <v>0</v>
      </c>
      <c r="L254" s="130">
        <f t="shared" si="40"/>
        <v>880000</v>
      </c>
      <c r="M254" s="135">
        <f t="shared" si="34"/>
        <v>0</v>
      </c>
    </row>
    <row r="255" spans="1:13" ht="12.75">
      <c r="A255" s="93"/>
      <c r="B255" s="95" t="s">
        <v>18</v>
      </c>
      <c r="C255" s="100"/>
      <c r="D255" s="93" t="s">
        <v>532</v>
      </c>
      <c r="E255" s="93" t="s">
        <v>486</v>
      </c>
      <c r="F255" s="93" t="s">
        <v>440</v>
      </c>
      <c r="G255" s="93" t="s">
        <v>619</v>
      </c>
      <c r="H255" s="93" t="s">
        <v>598</v>
      </c>
      <c r="I255" s="93" t="s">
        <v>512</v>
      </c>
      <c r="J255" s="92">
        <v>880000</v>
      </c>
      <c r="K255" s="130">
        <v>0</v>
      </c>
      <c r="L255" s="130">
        <f t="shared" si="40"/>
        <v>880000</v>
      </c>
      <c r="M255" s="135">
        <f t="shared" si="34"/>
        <v>0</v>
      </c>
    </row>
    <row r="256" spans="1:13" ht="12.75">
      <c r="A256" s="93"/>
      <c r="B256" s="100" t="s">
        <v>22</v>
      </c>
      <c r="C256" s="100"/>
      <c r="D256" s="96" t="s">
        <v>532</v>
      </c>
      <c r="E256" s="96" t="s">
        <v>486</v>
      </c>
      <c r="F256" s="96" t="s">
        <v>450</v>
      </c>
      <c r="G256" s="101" t="s">
        <v>447</v>
      </c>
      <c r="H256" s="96" t="s">
        <v>430</v>
      </c>
      <c r="I256" s="96" t="s">
        <v>430</v>
      </c>
      <c r="J256" s="98">
        <f>J257+J322</f>
        <v>23436137</v>
      </c>
      <c r="K256" s="98">
        <f>K257+K322</f>
        <v>996351.4199999999</v>
      </c>
      <c r="L256" s="98">
        <f>L257+L322</f>
        <v>23447178.03</v>
      </c>
      <c r="M256" s="135">
        <f t="shared" si="34"/>
        <v>4.251346627646015</v>
      </c>
    </row>
    <row r="257" spans="1:13" ht="63" customHeight="1">
      <c r="A257" s="93"/>
      <c r="B257" s="99" t="s">
        <v>626</v>
      </c>
      <c r="C257" s="100"/>
      <c r="D257" s="96" t="s">
        <v>532</v>
      </c>
      <c r="E257" s="96" t="s">
        <v>486</v>
      </c>
      <c r="F257" s="96" t="s">
        <v>450</v>
      </c>
      <c r="G257" s="96" t="s">
        <v>627</v>
      </c>
      <c r="H257" s="96" t="s">
        <v>430</v>
      </c>
      <c r="I257" s="96" t="s">
        <v>430</v>
      </c>
      <c r="J257" s="98">
        <f>J258+J279</f>
        <v>23270137</v>
      </c>
      <c r="K257" s="98">
        <f>K258+K279</f>
        <v>871851.4199999999</v>
      </c>
      <c r="L257" s="98">
        <f>L258+L279</f>
        <v>23405678.03</v>
      </c>
      <c r="M257" s="135">
        <f t="shared" si="34"/>
        <v>3.7466535757825574</v>
      </c>
    </row>
    <row r="258" spans="1:13" ht="87" customHeight="1">
      <c r="A258" s="93"/>
      <c r="B258" s="99" t="s">
        <v>624</v>
      </c>
      <c r="C258" s="99"/>
      <c r="D258" s="96" t="s">
        <v>532</v>
      </c>
      <c r="E258" s="96" t="s">
        <v>486</v>
      </c>
      <c r="F258" s="96" t="s">
        <v>450</v>
      </c>
      <c r="G258" s="96" t="s">
        <v>625</v>
      </c>
      <c r="H258" s="96" t="s">
        <v>430</v>
      </c>
      <c r="I258" s="96" t="s">
        <v>430</v>
      </c>
      <c r="J258" s="98">
        <f>J259+J272</f>
        <v>11800400</v>
      </c>
      <c r="K258" s="98">
        <f>K259+K272</f>
        <v>285872.07</v>
      </c>
      <c r="L258" s="98">
        <f>L259+L272</f>
        <v>12521920.379999999</v>
      </c>
      <c r="M258" s="135">
        <f t="shared" si="34"/>
        <v>2.4225625402528728</v>
      </c>
    </row>
    <row r="259" spans="1:13" ht="12.75">
      <c r="A259" s="93"/>
      <c r="B259" s="100" t="s">
        <v>478</v>
      </c>
      <c r="C259" s="100"/>
      <c r="D259" s="96" t="s">
        <v>532</v>
      </c>
      <c r="E259" s="96" t="s">
        <v>486</v>
      </c>
      <c r="F259" s="96" t="s">
        <v>450</v>
      </c>
      <c r="G259" s="96" t="s">
        <v>623</v>
      </c>
      <c r="H259" s="96" t="s">
        <v>430</v>
      </c>
      <c r="I259" s="96" t="s">
        <v>430</v>
      </c>
      <c r="J259" s="98">
        <f>J260</f>
        <v>1507400</v>
      </c>
      <c r="K259" s="98">
        <f>K260</f>
        <v>285872.07</v>
      </c>
      <c r="L259" s="98">
        <f>L260</f>
        <v>2228920.38</v>
      </c>
      <c r="M259" s="135">
        <f t="shared" si="34"/>
        <v>18.96457940825262</v>
      </c>
    </row>
    <row r="260" spans="1:13" ht="15" customHeight="1">
      <c r="A260" s="93"/>
      <c r="B260" s="141" t="s">
        <v>622</v>
      </c>
      <c r="C260" s="100"/>
      <c r="D260" s="96" t="s">
        <v>532</v>
      </c>
      <c r="E260" s="96" t="s">
        <v>486</v>
      </c>
      <c r="F260" s="96" t="s">
        <v>450</v>
      </c>
      <c r="G260" s="96" t="s">
        <v>621</v>
      </c>
      <c r="H260" s="96" t="s">
        <v>430</v>
      </c>
      <c r="I260" s="96" t="s">
        <v>430</v>
      </c>
      <c r="J260" s="98">
        <f aca="true" t="shared" si="42" ref="J260:L261">J261</f>
        <v>1507400</v>
      </c>
      <c r="K260" s="98">
        <f t="shared" si="42"/>
        <v>285872.07</v>
      </c>
      <c r="L260" s="98">
        <f t="shared" si="42"/>
        <v>2228920.38</v>
      </c>
      <c r="M260" s="135">
        <f t="shared" si="34"/>
        <v>18.96457940825262</v>
      </c>
    </row>
    <row r="261" spans="1:13" ht="26.25" customHeight="1">
      <c r="A261" s="93"/>
      <c r="B261" s="124" t="s">
        <v>495</v>
      </c>
      <c r="C261" s="100"/>
      <c r="D261" s="93" t="s">
        <v>532</v>
      </c>
      <c r="E261" s="93" t="s">
        <v>486</v>
      </c>
      <c r="F261" s="93" t="s">
        <v>450</v>
      </c>
      <c r="G261" s="93" t="s">
        <v>621</v>
      </c>
      <c r="H261" s="93" t="s">
        <v>443</v>
      </c>
      <c r="I261" s="93" t="s">
        <v>430</v>
      </c>
      <c r="J261" s="92">
        <f t="shared" si="42"/>
        <v>1507400</v>
      </c>
      <c r="K261" s="92">
        <f t="shared" si="42"/>
        <v>285872.07</v>
      </c>
      <c r="L261" s="92">
        <f t="shared" si="42"/>
        <v>2228920.38</v>
      </c>
      <c r="M261" s="135">
        <f t="shared" si="34"/>
        <v>18.96457940825262</v>
      </c>
    </row>
    <row r="262" spans="1:13" ht="27.75" customHeight="1">
      <c r="A262" s="93"/>
      <c r="B262" s="124" t="s">
        <v>435</v>
      </c>
      <c r="C262" s="100"/>
      <c r="D262" s="93" t="s">
        <v>532</v>
      </c>
      <c r="E262" s="93" t="s">
        <v>486</v>
      </c>
      <c r="F262" s="93" t="s">
        <v>450</v>
      </c>
      <c r="G262" s="93" t="s">
        <v>621</v>
      </c>
      <c r="H262" s="93" t="s">
        <v>469</v>
      </c>
      <c r="I262" s="93" t="s">
        <v>430</v>
      </c>
      <c r="J262" s="92">
        <f>J263+J267</f>
        <v>1507400</v>
      </c>
      <c r="K262" s="92">
        <f>K263+K267</f>
        <v>285872.07</v>
      </c>
      <c r="L262" s="92">
        <f>L263+L267</f>
        <v>2228920.38</v>
      </c>
      <c r="M262" s="135">
        <f t="shared" si="34"/>
        <v>18.96457940825262</v>
      </c>
    </row>
    <row r="263" spans="1:13" ht="27.75" customHeight="1">
      <c r="A263" s="93"/>
      <c r="B263" s="124" t="s">
        <v>870</v>
      </c>
      <c r="C263" s="100"/>
      <c r="D263" s="93" t="s">
        <v>532</v>
      </c>
      <c r="E263" s="93" t="s">
        <v>486</v>
      </c>
      <c r="F263" s="93" t="s">
        <v>450</v>
      </c>
      <c r="G263" s="93" t="s">
        <v>621</v>
      </c>
      <c r="H263" s="93" t="s">
        <v>868</v>
      </c>
      <c r="I263" s="137" t="s">
        <v>430</v>
      </c>
      <c r="J263" s="92">
        <f aca="true" t="shared" si="43" ref="J263:L265">J264</f>
        <v>774900</v>
      </c>
      <c r="K263" s="92">
        <f t="shared" si="43"/>
        <v>0</v>
      </c>
      <c r="L263" s="92">
        <f t="shared" si="43"/>
        <v>774900</v>
      </c>
      <c r="M263" s="135">
        <f t="shared" si="34"/>
        <v>0</v>
      </c>
    </row>
    <row r="264" spans="1:13" ht="15.75" customHeight="1">
      <c r="A264" s="93"/>
      <c r="B264" s="95" t="s">
        <v>282</v>
      </c>
      <c r="C264" s="100"/>
      <c r="D264" s="93" t="s">
        <v>532</v>
      </c>
      <c r="E264" s="93" t="s">
        <v>486</v>
      </c>
      <c r="F264" s="93" t="s">
        <v>450</v>
      </c>
      <c r="G264" s="93" t="s">
        <v>621</v>
      </c>
      <c r="H264" s="93" t="s">
        <v>868</v>
      </c>
      <c r="I264" s="137" t="s">
        <v>443</v>
      </c>
      <c r="J264" s="92">
        <f t="shared" si="43"/>
        <v>774900</v>
      </c>
      <c r="K264" s="92">
        <f t="shared" si="43"/>
        <v>0</v>
      </c>
      <c r="L264" s="92">
        <f t="shared" si="43"/>
        <v>774900</v>
      </c>
      <c r="M264" s="135">
        <f t="shared" si="34"/>
        <v>0</v>
      </c>
    </row>
    <row r="265" spans="1:13" ht="16.5" customHeight="1">
      <c r="A265" s="93"/>
      <c r="B265" s="95" t="s">
        <v>286</v>
      </c>
      <c r="C265" s="100"/>
      <c r="D265" s="93" t="s">
        <v>532</v>
      </c>
      <c r="E265" s="93" t="s">
        <v>486</v>
      </c>
      <c r="F265" s="93" t="s">
        <v>450</v>
      </c>
      <c r="G265" s="93" t="s">
        <v>621</v>
      </c>
      <c r="H265" s="93" t="s">
        <v>868</v>
      </c>
      <c r="I265" s="137" t="s">
        <v>493</v>
      </c>
      <c r="J265" s="92">
        <f t="shared" si="43"/>
        <v>774900</v>
      </c>
      <c r="K265" s="92">
        <f t="shared" si="43"/>
        <v>0</v>
      </c>
      <c r="L265" s="92">
        <f t="shared" si="43"/>
        <v>774900</v>
      </c>
      <c r="M265" s="135">
        <f t="shared" si="34"/>
        <v>0</v>
      </c>
    </row>
    <row r="266" spans="1:13" ht="15.75" customHeight="1">
      <c r="A266" s="93"/>
      <c r="B266" s="95" t="s">
        <v>418</v>
      </c>
      <c r="C266" s="100"/>
      <c r="D266" s="93" t="s">
        <v>532</v>
      </c>
      <c r="E266" s="93" t="s">
        <v>486</v>
      </c>
      <c r="F266" s="93" t="s">
        <v>450</v>
      </c>
      <c r="G266" s="93" t="s">
        <v>621</v>
      </c>
      <c r="H266" s="93" t="s">
        <v>868</v>
      </c>
      <c r="I266" s="137" t="s">
        <v>490</v>
      </c>
      <c r="J266" s="92">
        <v>774900</v>
      </c>
      <c r="K266" s="92">
        <v>0</v>
      </c>
      <c r="L266" s="92">
        <f>J265</f>
        <v>774900</v>
      </c>
      <c r="M266" s="135">
        <f t="shared" si="34"/>
        <v>0</v>
      </c>
    </row>
    <row r="267" spans="1:13" ht="26.25" customHeight="1">
      <c r="A267" s="93"/>
      <c r="B267" s="95" t="s">
        <v>494</v>
      </c>
      <c r="C267" s="100"/>
      <c r="D267" s="93" t="s">
        <v>532</v>
      </c>
      <c r="E267" s="93" t="s">
        <v>486</v>
      </c>
      <c r="F267" s="93" t="s">
        <v>450</v>
      </c>
      <c r="G267" s="93" t="s">
        <v>621</v>
      </c>
      <c r="H267" s="93" t="s">
        <v>488</v>
      </c>
      <c r="I267" s="93" t="s">
        <v>430</v>
      </c>
      <c r="J267" s="92">
        <f aca="true" t="shared" si="44" ref="J267:L268">J268</f>
        <v>732500</v>
      </c>
      <c r="K267" s="92">
        <f t="shared" si="44"/>
        <v>285872.07</v>
      </c>
      <c r="L267" s="92">
        <f t="shared" si="44"/>
        <v>1454020.38</v>
      </c>
      <c r="M267" s="135">
        <f t="shared" si="34"/>
        <v>39.026903754266215</v>
      </c>
    </row>
    <row r="268" spans="1:13" ht="15.75" customHeight="1">
      <c r="A268" s="93"/>
      <c r="B268" s="95" t="s">
        <v>282</v>
      </c>
      <c r="C268" s="100"/>
      <c r="D268" s="93" t="s">
        <v>532</v>
      </c>
      <c r="E268" s="93" t="s">
        <v>486</v>
      </c>
      <c r="F268" s="93" t="s">
        <v>450</v>
      </c>
      <c r="G268" s="93" t="s">
        <v>621</v>
      </c>
      <c r="H268" s="93" t="s">
        <v>488</v>
      </c>
      <c r="I268" s="93" t="s">
        <v>443</v>
      </c>
      <c r="J268" s="92">
        <f t="shared" si="44"/>
        <v>732500</v>
      </c>
      <c r="K268" s="92">
        <f t="shared" si="44"/>
        <v>285872.07</v>
      </c>
      <c r="L268" s="92">
        <f t="shared" si="44"/>
        <v>1454020.38</v>
      </c>
      <c r="M268" s="135">
        <f t="shared" si="34"/>
        <v>39.026903754266215</v>
      </c>
    </row>
    <row r="269" spans="1:13" ht="15.75" customHeight="1">
      <c r="A269" s="93"/>
      <c r="B269" s="95" t="s">
        <v>286</v>
      </c>
      <c r="C269" s="100"/>
      <c r="D269" s="93" t="s">
        <v>532</v>
      </c>
      <c r="E269" s="93" t="s">
        <v>486</v>
      </c>
      <c r="F269" s="93" t="s">
        <v>450</v>
      </c>
      <c r="G269" s="93" t="s">
        <v>621</v>
      </c>
      <c r="H269" s="93" t="s">
        <v>488</v>
      </c>
      <c r="I269" s="93" t="s">
        <v>493</v>
      </c>
      <c r="J269" s="92">
        <f>SUM(J270:J271)</f>
        <v>732500</v>
      </c>
      <c r="K269" s="92">
        <f>SUM(K270:K271)</f>
        <v>285872.07</v>
      </c>
      <c r="L269" s="92">
        <f>SUM(L270:L271)</f>
        <v>1454020.38</v>
      </c>
      <c r="M269" s="135">
        <f t="shared" si="34"/>
        <v>39.026903754266215</v>
      </c>
    </row>
    <row r="270" spans="1:13" ht="15.75" customHeight="1">
      <c r="A270" s="93"/>
      <c r="B270" s="95" t="s">
        <v>418</v>
      </c>
      <c r="C270" s="100"/>
      <c r="D270" s="93" t="s">
        <v>532</v>
      </c>
      <c r="E270" s="93" t="s">
        <v>486</v>
      </c>
      <c r="F270" s="93" t="s">
        <v>450</v>
      </c>
      <c r="G270" s="93" t="s">
        <v>621</v>
      </c>
      <c r="H270" s="93" t="s">
        <v>488</v>
      </c>
      <c r="I270" s="137" t="s">
        <v>490</v>
      </c>
      <c r="J270" s="92">
        <v>232500</v>
      </c>
      <c r="K270" s="92">
        <v>232492.45</v>
      </c>
      <c r="L270" s="92">
        <v>1007400</v>
      </c>
      <c r="M270" s="135">
        <f t="shared" si="34"/>
        <v>99.99675268817205</v>
      </c>
    </row>
    <row r="271" spans="1:13" ht="15" customHeight="1">
      <c r="A271" s="93"/>
      <c r="B271" s="136" t="s">
        <v>17</v>
      </c>
      <c r="C271" s="100"/>
      <c r="D271" s="93" t="s">
        <v>532</v>
      </c>
      <c r="E271" s="93" t="s">
        <v>486</v>
      </c>
      <c r="F271" s="93" t="s">
        <v>450</v>
      </c>
      <c r="G271" s="93" t="s">
        <v>621</v>
      </c>
      <c r="H271" s="93" t="s">
        <v>488</v>
      </c>
      <c r="I271" s="137" t="s">
        <v>489</v>
      </c>
      <c r="J271" s="92">
        <v>500000</v>
      </c>
      <c r="K271" s="130">
        <v>53379.62</v>
      </c>
      <c r="L271" s="130">
        <f>J271-K271</f>
        <v>446620.38</v>
      </c>
      <c r="M271" s="135">
        <f t="shared" si="34"/>
        <v>10.675924</v>
      </c>
    </row>
    <row r="272" spans="1:13" ht="40.5" customHeight="1">
      <c r="A272" s="93"/>
      <c r="B272" s="201" t="s">
        <v>894</v>
      </c>
      <c r="C272" s="100"/>
      <c r="D272" s="96" t="s">
        <v>532</v>
      </c>
      <c r="E272" s="96" t="s">
        <v>486</v>
      </c>
      <c r="F272" s="96" t="s">
        <v>450</v>
      </c>
      <c r="G272" s="96" t="s">
        <v>893</v>
      </c>
      <c r="H272" s="96" t="s">
        <v>430</v>
      </c>
      <c r="I272" s="156" t="s">
        <v>430</v>
      </c>
      <c r="J272" s="98">
        <f aca="true" t="shared" si="45" ref="J272:L277">J273</f>
        <v>10293000</v>
      </c>
      <c r="K272" s="98">
        <f t="shared" si="45"/>
        <v>0</v>
      </c>
      <c r="L272" s="98">
        <f t="shared" si="45"/>
        <v>10293000</v>
      </c>
      <c r="M272" s="135">
        <f t="shared" si="34"/>
        <v>0</v>
      </c>
    </row>
    <row r="273" spans="1:13" ht="25.5" customHeight="1">
      <c r="A273" s="93"/>
      <c r="B273" s="124" t="s">
        <v>495</v>
      </c>
      <c r="C273" s="100"/>
      <c r="D273" s="93" t="s">
        <v>532</v>
      </c>
      <c r="E273" s="93" t="s">
        <v>486</v>
      </c>
      <c r="F273" s="93" t="s">
        <v>450</v>
      </c>
      <c r="G273" s="93" t="s">
        <v>893</v>
      </c>
      <c r="H273" s="93" t="s">
        <v>443</v>
      </c>
      <c r="I273" s="137" t="s">
        <v>430</v>
      </c>
      <c r="J273" s="92">
        <f t="shared" si="45"/>
        <v>10293000</v>
      </c>
      <c r="K273" s="92">
        <f t="shared" si="45"/>
        <v>0</v>
      </c>
      <c r="L273" s="92">
        <f t="shared" si="45"/>
        <v>10293000</v>
      </c>
      <c r="M273" s="135">
        <f t="shared" si="34"/>
        <v>0</v>
      </c>
    </row>
    <row r="274" spans="1:13" ht="26.25" customHeight="1">
      <c r="A274" s="93"/>
      <c r="B274" s="124" t="s">
        <v>435</v>
      </c>
      <c r="C274" s="100"/>
      <c r="D274" s="93" t="s">
        <v>532</v>
      </c>
      <c r="E274" s="93" t="s">
        <v>486</v>
      </c>
      <c r="F274" s="93" t="s">
        <v>450</v>
      </c>
      <c r="G274" s="93" t="s">
        <v>893</v>
      </c>
      <c r="H274" s="93" t="s">
        <v>469</v>
      </c>
      <c r="I274" s="137" t="s">
        <v>430</v>
      </c>
      <c r="J274" s="92">
        <f t="shared" si="45"/>
        <v>10293000</v>
      </c>
      <c r="K274" s="92">
        <f t="shared" si="45"/>
        <v>0</v>
      </c>
      <c r="L274" s="92">
        <f t="shared" si="45"/>
        <v>10293000</v>
      </c>
      <c r="M274" s="135">
        <f t="shared" si="34"/>
        <v>0</v>
      </c>
    </row>
    <row r="275" spans="1:13" ht="24.75" customHeight="1">
      <c r="A275" s="93"/>
      <c r="B275" s="124" t="s">
        <v>870</v>
      </c>
      <c r="C275" s="100"/>
      <c r="D275" s="93" t="s">
        <v>532</v>
      </c>
      <c r="E275" s="93" t="s">
        <v>486</v>
      </c>
      <c r="F275" s="93" t="s">
        <v>450</v>
      </c>
      <c r="G275" s="93" t="s">
        <v>893</v>
      </c>
      <c r="H275" s="93" t="s">
        <v>868</v>
      </c>
      <c r="I275" s="137" t="s">
        <v>430</v>
      </c>
      <c r="J275" s="92">
        <f t="shared" si="45"/>
        <v>10293000</v>
      </c>
      <c r="K275" s="92">
        <f t="shared" si="45"/>
        <v>0</v>
      </c>
      <c r="L275" s="92">
        <f t="shared" si="45"/>
        <v>10293000</v>
      </c>
      <c r="M275" s="135">
        <f t="shared" si="34"/>
        <v>0</v>
      </c>
    </row>
    <row r="276" spans="1:13" ht="15" customHeight="1">
      <c r="A276" s="93"/>
      <c r="B276" s="95" t="s">
        <v>282</v>
      </c>
      <c r="C276" s="100"/>
      <c r="D276" s="93" t="s">
        <v>532</v>
      </c>
      <c r="E276" s="93" t="s">
        <v>486</v>
      </c>
      <c r="F276" s="93" t="s">
        <v>450</v>
      </c>
      <c r="G276" s="93" t="s">
        <v>893</v>
      </c>
      <c r="H276" s="93" t="s">
        <v>868</v>
      </c>
      <c r="I276" s="137" t="s">
        <v>443</v>
      </c>
      <c r="J276" s="92">
        <f t="shared" si="45"/>
        <v>10293000</v>
      </c>
      <c r="K276" s="92">
        <f t="shared" si="45"/>
        <v>0</v>
      </c>
      <c r="L276" s="92">
        <f t="shared" si="45"/>
        <v>10293000</v>
      </c>
      <c r="M276" s="135">
        <f t="shared" si="34"/>
        <v>0</v>
      </c>
    </row>
    <row r="277" spans="1:13" ht="15" customHeight="1">
      <c r="A277" s="93"/>
      <c r="B277" s="95" t="s">
        <v>286</v>
      </c>
      <c r="C277" s="100"/>
      <c r="D277" s="93" t="s">
        <v>532</v>
      </c>
      <c r="E277" s="93" t="s">
        <v>486</v>
      </c>
      <c r="F277" s="93" t="s">
        <v>450</v>
      </c>
      <c r="G277" s="93" t="s">
        <v>893</v>
      </c>
      <c r="H277" s="93" t="s">
        <v>868</v>
      </c>
      <c r="I277" s="137" t="s">
        <v>493</v>
      </c>
      <c r="J277" s="92">
        <f t="shared" si="45"/>
        <v>10293000</v>
      </c>
      <c r="K277" s="92">
        <f t="shared" si="45"/>
        <v>0</v>
      </c>
      <c r="L277" s="92">
        <f t="shared" si="45"/>
        <v>10293000</v>
      </c>
      <c r="M277" s="135">
        <f t="shared" si="34"/>
        <v>0</v>
      </c>
    </row>
    <row r="278" spans="1:13" ht="15" customHeight="1">
      <c r="A278" s="93"/>
      <c r="B278" s="95" t="s">
        <v>418</v>
      </c>
      <c r="C278" s="100"/>
      <c r="D278" s="93" t="s">
        <v>532</v>
      </c>
      <c r="E278" s="93" t="s">
        <v>486</v>
      </c>
      <c r="F278" s="93" t="s">
        <v>450</v>
      </c>
      <c r="G278" s="93" t="s">
        <v>893</v>
      </c>
      <c r="H278" s="93" t="s">
        <v>868</v>
      </c>
      <c r="I278" s="137" t="s">
        <v>490</v>
      </c>
      <c r="J278" s="92">
        <v>10293000</v>
      </c>
      <c r="K278" s="130">
        <v>0</v>
      </c>
      <c r="L278" s="130">
        <f>J278-K278</f>
        <v>10293000</v>
      </c>
      <c r="M278" s="135">
        <f t="shared" si="34"/>
        <v>0</v>
      </c>
    </row>
    <row r="279" spans="1:13" ht="86.25" customHeight="1">
      <c r="A279" s="93"/>
      <c r="B279" s="148" t="s">
        <v>629</v>
      </c>
      <c r="C279" s="100"/>
      <c r="D279" s="96" t="s">
        <v>532</v>
      </c>
      <c r="E279" s="96" t="s">
        <v>486</v>
      </c>
      <c r="F279" s="96" t="s">
        <v>450</v>
      </c>
      <c r="G279" s="96" t="s">
        <v>630</v>
      </c>
      <c r="H279" s="96" t="s">
        <v>430</v>
      </c>
      <c r="I279" s="96" t="s">
        <v>430</v>
      </c>
      <c r="J279" s="98">
        <f>J280+J293+J315</f>
        <v>11469737</v>
      </c>
      <c r="K279" s="98">
        <f>K280+K293+K315</f>
        <v>585979.35</v>
      </c>
      <c r="L279" s="98">
        <f>L280+L293+L315</f>
        <v>10883757.65</v>
      </c>
      <c r="M279" s="135">
        <f t="shared" si="34"/>
        <v>5.108917057121711</v>
      </c>
    </row>
    <row r="280" spans="1:13" ht="12.75">
      <c r="A280" s="93"/>
      <c r="B280" s="120" t="s">
        <v>478</v>
      </c>
      <c r="C280" s="103"/>
      <c r="D280" s="96" t="s">
        <v>532</v>
      </c>
      <c r="E280" s="96" t="s">
        <v>486</v>
      </c>
      <c r="F280" s="96" t="s">
        <v>450</v>
      </c>
      <c r="G280" s="96" t="s">
        <v>628</v>
      </c>
      <c r="H280" s="96" t="s">
        <v>430</v>
      </c>
      <c r="I280" s="96" t="s">
        <v>430</v>
      </c>
      <c r="J280" s="98">
        <f>J281</f>
        <v>1541953</v>
      </c>
      <c r="K280" s="114">
        <f>K281</f>
        <v>545979.35</v>
      </c>
      <c r="L280" s="114">
        <f>J280-K280</f>
        <v>995973.65</v>
      </c>
      <c r="M280" s="135">
        <f t="shared" si="34"/>
        <v>35.40830038269649</v>
      </c>
    </row>
    <row r="281" spans="1:13" ht="24">
      <c r="A281" s="93"/>
      <c r="B281" s="124" t="s">
        <v>495</v>
      </c>
      <c r="C281" s="95"/>
      <c r="D281" s="93" t="s">
        <v>532</v>
      </c>
      <c r="E281" s="93" t="s">
        <v>486</v>
      </c>
      <c r="F281" s="93" t="s">
        <v>450</v>
      </c>
      <c r="G281" s="93" t="s">
        <v>628</v>
      </c>
      <c r="H281" s="93" t="s">
        <v>443</v>
      </c>
      <c r="I281" s="93" t="s">
        <v>430</v>
      </c>
      <c r="J281" s="92">
        <f>J282</f>
        <v>1541953</v>
      </c>
      <c r="K281" s="130">
        <f>K282</f>
        <v>545979.35</v>
      </c>
      <c r="L281" s="130">
        <f>J281-K281</f>
        <v>995973.65</v>
      </c>
      <c r="M281" s="135">
        <f t="shared" si="34"/>
        <v>35.40830038269649</v>
      </c>
    </row>
    <row r="282" spans="1:13" ht="24">
      <c r="A282" s="93"/>
      <c r="B282" s="124" t="s">
        <v>435</v>
      </c>
      <c r="C282" s="95"/>
      <c r="D282" s="93" t="s">
        <v>532</v>
      </c>
      <c r="E282" s="93" t="s">
        <v>486</v>
      </c>
      <c r="F282" s="93" t="s">
        <v>450</v>
      </c>
      <c r="G282" s="93" t="s">
        <v>628</v>
      </c>
      <c r="H282" s="93" t="s">
        <v>469</v>
      </c>
      <c r="I282" s="93" t="s">
        <v>430</v>
      </c>
      <c r="J282" s="92">
        <f>J283+J287</f>
        <v>1541953</v>
      </c>
      <c r="K282" s="92">
        <f>K283+K287</f>
        <v>545979.35</v>
      </c>
      <c r="L282" s="92">
        <f>L283+L287</f>
        <v>995973.65</v>
      </c>
      <c r="M282" s="135">
        <f t="shared" si="34"/>
        <v>35.40830038269649</v>
      </c>
    </row>
    <row r="283" spans="1:13" ht="24">
      <c r="A283" s="93"/>
      <c r="B283" s="124" t="s">
        <v>870</v>
      </c>
      <c r="C283" s="95"/>
      <c r="D283" s="93" t="s">
        <v>532</v>
      </c>
      <c r="E283" s="93" t="s">
        <v>486</v>
      </c>
      <c r="F283" s="93" t="s">
        <v>450</v>
      </c>
      <c r="G283" s="93" t="s">
        <v>628</v>
      </c>
      <c r="H283" s="93" t="s">
        <v>868</v>
      </c>
      <c r="I283" s="93" t="s">
        <v>430</v>
      </c>
      <c r="J283" s="92">
        <f aca="true" t="shared" si="46" ref="J283:L285">J284</f>
        <v>995953</v>
      </c>
      <c r="K283" s="92">
        <f t="shared" si="46"/>
        <v>0</v>
      </c>
      <c r="L283" s="92">
        <f t="shared" si="46"/>
        <v>995953</v>
      </c>
      <c r="M283" s="135">
        <f t="shared" si="34"/>
        <v>0</v>
      </c>
    </row>
    <row r="284" spans="1:13" ht="12.75">
      <c r="A284" s="93"/>
      <c r="B284" s="95" t="s">
        <v>282</v>
      </c>
      <c r="C284" s="95"/>
      <c r="D284" s="93" t="s">
        <v>532</v>
      </c>
      <c r="E284" s="93" t="s">
        <v>486</v>
      </c>
      <c r="F284" s="93" t="s">
        <v>450</v>
      </c>
      <c r="G284" s="93" t="s">
        <v>628</v>
      </c>
      <c r="H284" s="93" t="s">
        <v>868</v>
      </c>
      <c r="I284" s="93" t="s">
        <v>443</v>
      </c>
      <c r="J284" s="92">
        <f t="shared" si="46"/>
        <v>995953</v>
      </c>
      <c r="K284" s="92">
        <f t="shared" si="46"/>
        <v>0</v>
      </c>
      <c r="L284" s="92">
        <f t="shared" si="46"/>
        <v>995953</v>
      </c>
      <c r="M284" s="135">
        <f t="shared" si="34"/>
        <v>0</v>
      </c>
    </row>
    <row r="285" spans="1:13" ht="12.75">
      <c r="A285" s="93"/>
      <c r="B285" s="95" t="s">
        <v>286</v>
      </c>
      <c r="C285" s="95"/>
      <c r="D285" s="93" t="s">
        <v>532</v>
      </c>
      <c r="E285" s="93" t="s">
        <v>486</v>
      </c>
      <c r="F285" s="93" t="s">
        <v>450</v>
      </c>
      <c r="G285" s="93" t="s">
        <v>628</v>
      </c>
      <c r="H285" s="93" t="s">
        <v>868</v>
      </c>
      <c r="I285" s="93" t="s">
        <v>493</v>
      </c>
      <c r="J285" s="92">
        <f t="shared" si="46"/>
        <v>995953</v>
      </c>
      <c r="K285" s="92">
        <f t="shared" si="46"/>
        <v>0</v>
      </c>
      <c r="L285" s="92">
        <f t="shared" si="46"/>
        <v>995953</v>
      </c>
      <c r="M285" s="135">
        <f t="shared" si="34"/>
        <v>0</v>
      </c>
    </row>
    <row r="286" spans="1:13" ht="12.75">
      <c r="A286" s="93"/>
      <c r="B286" s="95" t="s">
        <v>418</v>
      </c>
      <c r="C286" s="95"/>
      <c r="D286" s="93" t="s">
        <v>532</v>
      </c>
      <c r="E286" s="93" t="s">
        <v>486</v>
      </c>
      <c r="F286" s="93" t="s">
        <v>450</v>
      </c>
      <c r="G286" s="93" t="s">
        <v>628</v>
      </c>
      <c r="H286" s="93" t="s">
        <v>868</v>
      </c>
      <c r="I286" s="137" t="s">
        <v>490</v>
      </c>
      <c r="J286" s="92">
        <v>995953</v>
      </c>
      <c r="K286" s="92">
        <v>0</v>
      </c>
      <c r="L286" s="92">
        <f>J286-K286</f>
        <v>995953</v>
      </c>
      <c r="M286" s="135">
        <f t="shared" si="34"/>
        <v>0</v>
      </c>
    </row>
    <row r="287" spans="1:13" ht="27.75" customHeight="1">
      <c r="A287" s="93"/>
      <c r="B287" s="95" t="s">
        <v>494</v>
      </c>
      <c r="C287" s="95"/>
      <c r="D287" s="93" t="s">
        <v>532</v>
      </c>
      <c r="E287" s="93" t="s">
        <v>486</v>
      </c>
      <c r="F287" s="93" t="s">
        <v>450</v>
      </c>
      <c r="G287" s="93" t="s">
        <v>628</v>
      </c>
      <c r="H287" s="93" t="s">
        <v>488</v>
      </c>
      <c r="I287" s="93" t="s">
        <v>430</v>
      </c>
      <c r="J287" s="92">
        <f>J288+J291</f>
        <v>546000</v>
      </c>
      <c r="K287" s="92">
        <f>K288+K291</f>
        <v>545979.35</v>
      </c>
      <c r="L287" s="92">
        <f>L288+L291</f>
        <v>20.650000000023283</v>
      </c>
      <c r="M287" s="135">
        <f t="shared" si="34"/>
        <v>99.99621794871794</v>
      </c>
    </row>
    <row r="288" spans="1:13" ht="12.75">
      <c r="A288" s="93"/>
      <c r="B288" s="95" t="s">
        <v>282</v>
      </c>
      <c r="C288" s="95"/>
      <c r="D288" s="93" t="s">
        <v>532</v>
      </c>
      <c r="E288" s="93" t="s">
        <v>486</v>
      </c>
      <c r="F288" s="93" t="s">
        <v>450</v>
      </c>
      <c r="G288" s="93" t="s">
        <v>628</v>
      </c>
      <c r="H288" s="93" t="s">
        <v>488</v>
      </c>
      <c r="I288" s="93" t="s">
        <v>443</v>
      </c>
      <c r="J288" s="92">
        <f>J289</f>
        <v>66000</v>
      </c>
      <c r="K288" s="92">
        <f>K289</f>
        <v>66000</v>
      </c>
      <c r="L288" s="92">
        <f>L289</f>
        <v>0</v>
      </c>
      <c r="M288" s="135">
        <f t="shared" si="34"/>
        <v>100</v>
      </c>
    </row>
    <row r="289" spans="1:13" ht="12.75">
      <c r="A289" s="93"/>
      <c r="B289" s="95" t="s">
        <v>286</v>
      </c>
      <c r="C289" s="95"/>
      <c r="D289" s="93" t="s">
        <v>532</v>
      </c>
      <c r="E289" s="93" t="s">
        <v>486</v>
      </c>
      <c r="F289" s="93" t="s">
        <v>450</v>
      </c>
      <c r="G289" s="93" t="s">
        <v>628</v>
      </c>
      <c r="H289" s="93" t="s">
        <v>488</v>
      </c>
      <c r="I289" s="93" t="s">
        <v>493</v>
      </c>
      <c r="J289" s="92">
        <f>SUM(J290:J290)</f>
        <v>66000</v>
      </c>
      <c r="K289" s="92">
        <f>SUM(K290:K290)</f>
        <v>66000</v>
      </c>
      <c r="L289" s="92">
        <f>SUM(L290:L290)</f>
        <v>0</v>
      </c>
      <c r="M289" s="135">
        <f t="shared" si="34"/>
        <v>100</v>
      </c>
    </row>
    <row r="290" spans="1:13" ht="12.75">
      <c r="A290" s="93"/>
      <c r="B290" s="136" t="s">
        <v>17</v>
      </c>
      <c r="C290" s="136"/>
      <c r="D290" s="137" t="s">
        <v>532</v>
      </c>
      <c r="E290" s="137" t="s">
        <v>486</v>
      </c>
      <c r="F290" s="137" t="s">
        <v>450</v>
      </c>
      <c r="G290" s="93" t="s">
        <v>628</v>
      </c>
      <c r="H290" s="137" t="s">
        <v>488</v>
      </c>
      <c r="I290" s="137" t="s">
        <v>489</v>
      </c>
      <c r="J290" s="138">
        <v>66000</v>
      </c>
      <c r="K290" s="139">
        <v>66000</v>
      </c>
      <c r="L290" s="139">
        <f>J290-K290</f>
        <v>0</v>
      </c>
      <c r="M290" s="135">
        <f t="shared" si="34"/>
        <v>100</v>
      </c>
    </row>
    <row r="291" spans="1:13" ht="12.75">
      <c r="A291" s="93"/>
      <c r="B291" s="95" t="s">
        <v>288</v>
      </c>
      <c r="C291" s="136"/>
      <c r="D291" s="137" t="s">
        <v>532</v>
      </c>
      <c r="E291" s="137" t="s">
        <v>486</v>
      </c>
      <c r="F291" s="137" t="s">
        <v>450</v>
      </c>
      <c r="G291" s="93" t="s">
        <v>628</v>
      </c>
      <c r="H291" s="137" t="s">
        <v>488</v>
      </c>
      <c r="I291" s="137" t="s">
        <v>477</v>
      </c>
      <c r="J291" s="138">
        <f>J292</f>
        <v>480000</v>
      </c>
      <c r="K291" s="138">
        <f>K292</f>
        <v>479979.35</v>
      </c>
      <c r="L291" s="138">
        <f>L292</f>
        <v>20.650000000023283</v>
      </c>
      <c r="M291" s="135">
        <f t="shared" si="34"/>
        <v>99.99569791666666</v>
      </c>
    </row>
    <row r="292" spans="1:13" ht="12.75">
      <c r="A292" s="93"/>
      <c r="B292" s="95" t="s">
        <v>419</v>
      </c>
      <c r="C292" s="136"/>
      <c r="D292" s="137" t="s">
        <v>532</v>
      </c>
      <c r="E292" s="137" t="s">
        <v>486</v>
      </c>
      <c r="F292" s="137" t="s">
        <v>450</v>
      </c>
      <c r="G292" s="93" t="s">
        <v>628</v>
      </c>
      <c r="H292" s="137" t="s">
        <v>488</v>
      </c>
      <c r="I292" s="137" t="s">
        <v>485</v>
      </c>
      <c r="J292" s="138">
        <v>480000</v>
      </c>
      <c r="K292" s="139">
        <v>479979.35</v>
      </c>
      <c r="L292" s="139">
        <f>J292-K292</f>
        <v>20.650000000023283</v>
      </c>
      <c r="M292" s="135">
        <f t="shared" si="34"/>
        <v>99.99569791666666</v>
      </c>
    </row>
    <row r="293" spans="1:13" ht="36">
      <c r="A293" s="93"/>
      <c r="B293" s="140" t="s">
        <v>688</v>
      </c>
      <c r="C293" s="140"/>
      <c r="D293" s="156" t="s">
        <v>532</v>
      </c>
      <c r="E293" s="156" t="s">
        <v>486</v>
      </c>
      <c r="F293" s="156" t="s">
        <v>450</v>
      </c>
      <c r="G293" s="96" t="s">
        <v>692</v>
      </c>
      <c r="H293" s="156" t="s">
        <v>430</v>
      </c>
      <c r="I293" s="156" t="s">
        <v>430</v>
      </c>
      <c r="J293" s="157">
        <f>J294+J301+J308</f>
        <v>7887784</v>
      </c>
      <c r="K293" s="157">
        <f>K294+K301+K308</f>
        <v>0</v>
      </c>
      <c r="L293" s="157">
        <f>L294+L301+L308</f>
        <v>7887784</v>
      </c>
      <c r="M293" s="135">
        <f t="shared" si="34"/>
        <v>0</v>
      </c>
    </row>
    <row r="294" spans="1:13" ht="60">
      <c r="A294" s="93"/>
      <c r="B294" s="140" t="s">
        <v>885</v>
      </c>
      <c r="C294" s="140"/>
      <c r="D294" s="156" t="s">
        <v>532</v>
      </c>
      <c r="E294" s="156" t="s">
        <v>486</v>
      </c>
      <c r="F294" s="156" t="s">
        <v>450</v>
      </c>
      <c r="G294" s="96" t="s">
        <v>884</v>
      </c>
      <c r="H294" s="156" t="s">
        <v>430</v>
      </c>
      <c r="I294" s="156" t="s">
        <v>430</v>
      </c>
      <c r="J294" s="157">
        <f aca="true" t="shared" si="47" ref="J294:L299">J295</f>
        <v>2900000</v>
      </c>
      <c r="K294" s="157">
        <f t="shared" si="47"/>
        <v>0</v>
      </c>
      <c r="L294" s="157">
        <f t="shared" si="47"/>
        <v>2900000</v>
      </c>
      <c r="M294" s="135">
        <f t="shared" si="34"/>
        <v>0</v>
      </c>
    </row>
    <row r="295" spans="1:13" ht="27.75" customHeight="1">
      <c r="A295" s="93"/>
      <c r="B295" s="95" t="s">
        <v>560</v>
      </c>
      <c r="C295" s="140"/>
      <c r="D295" s="137" t="s">
        <v>532</v>
      </c>
      <c r="E295" s="137" t="s">
        <v>486</v>
      </c>
      <c r="F295" s="137" t="s">
        <v>450</v>
      </c>
      <c r="G295" s="93" t="s">
        <v>884</v>
      </c>
      <c r="H295" s="137" t="s">
        <v>558</v>
      </c>
      <c r="I295" s="137" t="s">
        <v>430</v>
      </c>
      <c r="J295" s="138">
        <f t="shared" si="47"/>
        <v>2900000</v>
      </c>
      <c r="K295" s="138">
        <f t="shared" si="47"/>
        <v>0</v>
      </c>
      <c r="L295" s="138">
        <f t="shared" si="47"/>
        <v>2900000</v>
      </c>
      <c r="M295" s="135">
        <f t="shared" si="34"/>
        <v>0</v>
      </c>
    </row>
    <row r="296" spans="1:13" ht="12.75">
      <c r="A296" s="93"/>
      <c r="B296" s="95" t="s">
        <v>559</v>
      </c>
      <c r="C296" s="140"/>
      <c r="D296" s="137" t="s">
        <v>532</v>
      </c>
      <c r="E296" s="137" t="s">
        <v>486</v>
      </c>
      <c r="F296" s="137" t="s">
        <v>450</v>
      </c>
      <c r="G296" s="93" t="s">
        <v>884</v>
      </c>
      <c r="H296" s="137" t="s">
        <v>557</v>
      </c>
      <c r="I296" s="137" t="s">
        <v>430</v>
      </c>
      <c r="J296" s="138">
        <f t="shared" si="47"/>
        <v>2900000</v>
      </c>
      <c r="K296" s="138">
        <f t="shared" si="47"/>
        <v>0</v>
      </c>
      <c r="L296" s="138">
        <f t="shared" si="47"/>
        <v>2900000</v>
      </c>
      <c r="M296" s="135">
        <f t="shared" si="34"/>
        <v>0</v>
      </c>
    </row>
    <row r="297" spans="1:13" ht="36">
      <c r="A297" s="93"/>
      <c r="B297" s="95" t="s">
        <v>556</v>
      </c>
      <c r="C297" s="140"/>
      <c r="D297" s="137" t="s">
        <v>532</v>
      </c>
      <c r="E297" s="137" t="s">
        <v>486</v>
      </c>
      <c r="F297" s="137" t="s">
        <v>450</v>
      </c>
      <c r="G297" s="93" t="s">
        <v>884</v>
      </c>
      <c r="H297" s="137" t="s">
        <v>555</v>
      </c>
      <c r="I297" s="137" t="s">
        <v>430</v>
      </c>
      <c r="J297" s="138">
        <f t="shared" si="47"/>
        <v>2900000</v>
      </c>
      <c r="K297" s="138">
        <f t="shared" si="47"/>
        <v>0</v>
      </c>
      <c r="L297" s="138">
        <f t="shared" si="47"/>
        <v>2900000</v>
      </c>
      <c r="M297" s="135">
        <f t="shared" si="34"/>
        <v>0</v>
      </c>
    </row>
    <row r="298" spans="1:13" ht="12.75">
      <c r="A298" s="93"/>
      <c r="B298" s="95" t="s">
        <v>282</v>
      </c>
      <c r="C298" s="140"/>
      <c r="D298" s="137" t="s">
        <v>532</v>
      </c>
      <c r="E298" s="137" t="s">
        <v>486</v>
      </c>
      <c r="F298" s="137" t="s">
        <v>450</v>
      </c>
      <c r="G298" s="93" t="s">
        <v>884</v>
      </c>
      <c r="H298" s="137" t="s">
        <v>555</v>
      </c>
      <c r="I298" s="137" t="s">
        <v>443</v>
      </c>
      <c r="J298" s="138">
        <f t="shared" si="47"/>
        <v>2900000</v>
      </c>
      <c r="K298" s="138">
        <f t="shared" si="47"/>
        <v>0</v>
      </c>
      <c r="L298" s="138">
        <f t="shared" si="47"/>
        <v>2900000</v>
      </c>
      <c r="M298" s="135">
        <f t="shared" si="34"/>
        <v>0</v>
      </c>
    </row>
    <row r="299" spans="1:13" ht="12.75">
      <c r="A299" s="93"/>
      <c r="B299" s="95" t="s">
        <v>286</v>
      </c>
      <c r="C299" s="140"/>
      <c r="D299" s="137" t="s">
        <v>532</v>
      </c>
      <c r="E299" s="137" t="s">
        <v>486</v>
      </c>
      <c r="F299" s="137" t="s">
        <v>450</v>
      </c>
      <c r="G299" s="93" t="s">
        <v>884</v>
      </c>
      <c r="H299" s="137" t="s">
        <v>555</v>
      </c>
      <c r="I299" s="137" t="s">
        <v>493</v>
      </c>
      <c r="J299" s="138">
        <f t="shared" si="47"/>
        <v>2900000</v>
      </c>
      <c r="K299" s="138">
        <f t="shared" si="47"/>
        <v>0</v>
      </c>
      <c r="L299" s="138">
        <f t="shared" si="47"/>
        <v>2900000</v>
      </c>
      <c r="M299" s="135">
        <f t="shared" si="34"/>
        <v>0</v>
      </c>
    </row>
    <row r="300" spans="1:13" ht="12.75">
      <c r="A300" s="93"/>
      <c r="B300" s="95" t="s">
        <v>418</v>
      </c>
      <c r="C300" s="140"/>
      <c r="D300" s="137" t="s">
        <v>532</v>
      </c>
      <c r="E300" s="137" t="s">
        <v>486</v>
      </c>
      <c r="F300" s="137" t="s">
        <v>450</v>
      </c>
      <c r="G300" s="93" t="s">
        <v>884</v>
      </c>
      <c r="H300" s="137" t="s">
        <v>555</v>
      </c>
      <c r="I300" s="137" t="s">
        <v>489</v>
      </c>
      <c r="J300" s="138">
        <v>2900000</v>
      </c>
      <c r="K300" s="138">
        <v>0</v>
      </c>
      <c r="L300" s="138">
        <f>J300-K300</f>
        <v>2900000</v>
      </c>
      <c r="M300" s="135">
        <f t="shared" si="34"/>
        <v>0</v>
      </c>
    </row>
    <row r="301" spans="1:13" ht="111" customHeight="1">
      <c r="A301" s="93"/>
      <c r="B301" s="159" t="s">
        <v>886</v>
      </c>
      <c r="C301" s="140"/>
      <c r="D301" s="156" t="s">
        <v>532</v>
      </c>
      <c r="E301" s="156" t="s">
        <v>486</v>
      </c>
      <c r="F301" s="156" t="s">
        <v>450</v>
      </c>
      <c r="G301" s="96" t="s">
        <v>867</v>
      </c>
      <c r="H301" s="156" t="s">
        <v>430</v>
      </c>
      <c r="I301" s="156" t="s">
        <v>430</v>
      </c>
      <c r="J301" s="157">
        <f>J302</f>
        <v>4628284</v>
      </c>
      <c r="K301" s="157">
        <f>K302</f>
        <v>0</v>
      </c>
      <c r="L301" s="157">
        <f>L302</f>
        <v>4628284</v>
      </c>
      <c r="M301" s="135">
        <f t="shared" si="34"/>
        <v>0</v>
      </c>
    </row>
    <row r="302" spans="1:13" ht="24">
      <c r="A302" s="93"/>
      <c r="B302" s="124" t="s">
        <v>495</v>
      </c>
      <c r="C302" s="136"/>
      <c r="D302" s="137" t="s">
        <v>532</v>
      </c>
      <c r="E302" s="137" t="s">
        <v>486</v>
      </c>
      <c r="F302" s="137" t="s">
        <v>450</v>
      </c>
      <c r="G302" s="93" t="s">
        <v>867</v>
      </c>
      <c r="H302" s="137" t="s">
        <v>443</v>
      </c>
      <c r="I302" s="137" t="s">
        <v>430</v>
      </c>
      <c r="J302" s="138">
        <f aca="true" t="shared" si="48" ref="J302:L306">J303</f>
        <v>4628284</v>
      </c>
      <c r="K302" s="138">
        <f t="shared" si="48"/>
        <v>0</v>
      </c>
      <c r="L302" s="138">
        <f t="shared" si="48"/>
        <v>4628284</v>
      </c>
      <c r="M302" s="135">
        <f t="shared" si="34"/>
        <v>0</v>
      </c>
    </row>
    <row r="303" spans="1:13" ht="24">
      <c r="A303" s="93"/>
      <c r="B303" s="124" t="s">
        <v>435</v>
      </c>
      <c r="C303" s="136"/>
      <c r="D303" s="137" t="s">
        <v>532</v>
      </c>
      <c r="E303" s="137" t="s">
        <v>486</v>
      </c>
      <c r="F303" s="137" t="s">
        <v>450</v>
      </c>
      <c r="G303" s="93" t="s">
        <v>867</v>
      </c>
      <c r="H303" s="137" t="s">
        <v>469</v>
      </c>
      <c r="I303" s="137" t="s">
        <v>430</v>
      </c>
      <c r="J303" s="138">
        <f t="shared" si="48"/>
        <v>4628284</v>
      </c>
      <c r="K303" s="138">
        <f t="shared" si="48"/>
        <v>0</v>
      </c>
      <c r="L303" s="138">
        <f t="shared" si="48"/>
        <v>4628284</v>
      </c>
      <c r="M303" s="135">
        <f t="shared" si="34"/>
        <v>0</v>
      </c>
    </row>
    <row r="304" spans="1:13" ht="24">
      <c r="A304" s="93"/>
      <c r="B304" s="124" t="s">
        <v>870</v>
      </c>
      <c r="C304" s="136"/>
      <c r="D304" s="137" t="s">
        <v>532</v>
      </c>
      <c r="E304" s="137" t="s">
        <v>486</v>
      </c>
      <c r="F304" s="137" t="s">
        <v>450</v>
      </c>
      <c r="G304" s="93" t="s">
        <v>867</v>
      </c>
      <c r="H304" s="137" t="s">
        <v>868</v>
      </c>
      <c r="I304" s="137" t="s">
        <v>430</v>
      </c>
      <c r="J304" s="138">
        <f t="shared" si="48"/>
        <v>4628284</v>
      </c>
      <c r="K304" s="138">
        <f t="shared" si="48"/>
        <v>0</v>
      </c>
      <c r="L304" s="138">
        <f t="shared" si="48"/>
        <v>4628284</v>
      </c>
      <c r="M304" s="135">
        <f t="shared" si="34"/>
        <v>0</v>
      </c>
    </row>
    <row r="305" spans="1:13" ht="12.75">
      <c r="A305" s="93"/>
      <c r="B305" s="95" t="s">
        <v>282</v>
      </c>
      <c r="C305" s="136"/>
      <c r="D305" s="137" t="s">
        <v>532</v>
      </c>
      <c r="E305" s="137" t="s">
        <v>486</v>
      </c>
      <c r="F305" s="137" t="s">
        <v>450</v>
      </c>
      <c r="G305" s="93" t="s">
        <v>867</v>
      </c>
      <c r="H305" s="137" t="s">
        <v>868</v>
      </c>
      <c r="I305" s="137" t="s">
        <v>443</v>
      </c>
      <c r="J305" s="138">
        <f t="shared" si="48"/>
        <v>4628284</v>
      </c>
      <c r="K305" s="138">
        <f t="shared" si="48"/>
        <v>0</v>
      </c>
      <c r="L305" s="138">
        <f t="shared" si="48"/>
        <v>4628284</v>
      </c>
      <c r="M305" s="135">
        <f t="shared" si="34"/>
        <v>0</v>
      </c>
    </row>
    <row r="306" spans="1:13" ht="12.75">
      <c r="A306" s="93"/>
      <c r="B306" s="95" t="s">
        <v>286</v>
      </c>
      <c r="C306" s="136"/>
      <c r="D306" s="137" t="s">
        <v>532</v>
      </c>
      <c r="E306" s="137" t="s">
        <v>486</v>
      </c>
      <c r="F306" s="137" t="s">
        <v>450</v>
      </c>
      <c r="G306" s="93" t="s">
        <v>867</v>
      </c>
      <c r="H306" s="137" t="s">
        <v>868</v>
      </c>
      <c r="I306" s="137" t="s">
        <v>493</v>
      </c>
      <c r="J306" s="138">
        <f t="shared" si="48"/>
        <v>4628284</v>
      </c>
      <c r="K306" s="138">
        <f t="shared" si="48"/>
        <v>0</v>
      </c>
      <c r="L306" s="138">
        <f t="shared" si="48"/>
        <v>4628284</v>
      </c>
      <c r="M306" s="135">
        <f t="shared" si="34"/>
        <v>0</v>
      </c>
    </row>
    <row r="307" spans="1:13" ht="12.75">
      <c r="A307" s="93"/>
      <c r="B307" s="95" t="s">
        <v>418</v>
      </c>
      <c r="C307" s="95"/>
      <c r="D307" s="137" t="s">
        <v>532</v>
      </c>
      <c r="E307" s="137" t="s">
        <v>486</v>
      </c>
      <c r="F307" s="137" t="s">
        <v>450</v>
      </c>
      <c r="G307" s="93" t="s">
        <v>867</v>
      </c>
      <c r="H307" s="137" t="s">
        <v>868</v>
      </c>
      <c r="I307" s="137" t="s">
        <v>490</v>
      </c>
      <c r="J307" s="92">
        <v>4628284</v>
      </c>
      <c r="K307" s="92">
        <v>0</v>
      </c>
      <c r="L307" s="92">
        <f>J307-K307</f>
        <v>4628284</v>
      </c>
      <c r="M307" s="135">
        <f t="shared" si="34"/>
        <v>0</v>
      </c>
    </row>
    <row r="308" spans="1:13" ht="60">
      <c r="A308" s="93"/>
      <c r="B308" s="140" t="s">
        <v>887</v>
      </c>
      <c r="C308" s="140"/>
      <c r="D308" s="156" t="s">
        <v>532</v>
      </c>
      <c r="E308" s="156" t="s">
        <v>486</v>
      </c>
      <c r="F308" s="156" t="s">
        <v>450</v>
      </c>
      <c r="G308" s="96" t="s">
        <v>691</v>
      </c>
      <c r="H308" s="156" t="s">
        <v>430</v>
      </c>
      <c r="I308" s="156" t="s">
        <v>430</v>
      </c>
      <c r="J308" s="157">
        <f aca="true" t="shared" si="49" ref="J308:L313">J309</f>
        <v>359500</v>
      </c>
      <c r="K308" s="157">
        <f t="shared" si="49"/>
        <v>0</v>
      </c>
      <c r="L308" s="157">
        <f t="shared" si="49"/>
        <v>359500</v>
      </c>
      <c r="M308" s="135">
        <f t="shared" si="34"/>
        <v>0</v>
      </c>
    </row>
    <row r="309" spans="1:13" ht="24">
      <c r="A309" s="93"/>
      <c r="B309" s="124" t="s">
        <v>495</v>
      </c>
      <c r="C309" s="136"/>
      <c r="D309" s="137" t="s">
        <v>532</v>
      </c>
      <c r="E309" s="137" t="s">
        <v>486</v>
      </c>
      <c r="F309" s="137" t="s">
        <v>450</v>
      </c>
      <c r="G309" s="93" t="s">
        <v>691</v>
      </c>
      <c r="H309" s="137" t="s">
        <v>443</v>
      </c>
      <c r="I309" s="137" t="s">
        <v>430</v>
      </c>
      <c r="J309" s="138">
        <f t="shared" si="49"/>
        <v>359500</v>
      </c>
      <c r="K309" s="138">
        <f t="shared" si="49"/>
        <v>0</v>
      </c>
      <c r="L309" s="138">
        <f t="shared" si="49"/>
        <v>359500</v>
      </c>
      <c r="M309" s="135">
        <f t="shared" si="34"/>
        <v>0</v>
      </c>
    </row>
    <row r="310" spans="1:13" ht="24">
      <c r="A310" s="93"/>
      <c r="B310" s="124" t="s">
        <v>435</v>
      </c>
      <c r="C310" s="136"/>
      <c r="D310" s="137" t="s">
        <v>532</v>
      </c>
      <c r="E310" s="137" t="s">
        <v>486</v>
      </c>
      <c r="F310" s="137" t="s">
        <v>450</v>
      </c>
      <c r="G310" s="93" t="s">
        <v>691</v>
      </c>
      <c r="H310" s="137" t="s">
        <v>469</v>
      </c>
      <c r="I310" s="137" t="s">
        <v>430</v>
      </c>
      <c r="J310" s="138">
        <f t="shared" si="49"/>
        <v>359500</v>
      </c>
      <c r="K310" s="138">
        <f t="shared" si="49"/>
        <v>0</v>
      </c>
      <c r="L310" s="138">
        <f t="shared" si="49"/>
        <v>359500</v>
      </c>
      <c r="M310" s="135">
        <f t="shared" si="34"/>
        <v>0</v>
      </c>
    </row>
    <row r="311" spans="1:13" ht="24">
      <c r="A311" s="93"/>
      <c r="B311" s="95" t="s">
        <v>494</v>
      </c>
      <c r="C311" s="136"/>
      <c r="D311" s="137" t="s">
        <v>532</v>
      </c>
      <c r="E311" s="137" t="s">
        <v>486</v>
      </c>
      <c r="F311" s="137" t="s">
        <v>450</v>
      </c>
      <c r="G311" s="93" t="s">
        <v>691</v>
      </c>
      <c r="H311" s="137" t="s">
        <v>488</v>
      </c>
      <c r="I311" s="137" t="s">
        <v>430</v>
      </c>
      <c r="J311" s="138">
        <f t="shared" si="49"/>
        <v>359500</v>
      </c>
      <c r="K311" s="138">
        <f t="shared" si="49"/>
        <v>0</v>
      </c>
      <c r="L311" s="138">
        <f t="shared" si="49"/>
        <v>359500</v>
      </c>
      <c r="M311" s="135">
        <f t="shared" si="34"/>
        <v>0</v>
      </c>
    </row>
    <row r="312" spans="1:13" ht="12.75">
      <c r="A312" s="93"/>
      <c r="B312" s="95" t="s">
        <v>282</v>
      </c>
      <c r="C312" s="136"/>
      <c r="D312" s="137" t="s">
        <v>532</v>
      </c>
      <c r="E312" s="137" t="s">
        <v>486</v>
      </c>
      <c r="F312" s="137" t="s">
        <v>450</v>
      </c>
      <c r="G312" s="93" t="s">
        <v>691</v>
      </c>
      <c r="H312" s="137" t="s">
        <v>488</v>
      </c>
      <c r="I312" s="137" t="s">
        <v>443</v>
      </c>
      <c r="J312" s="138">
        <f t="shared" si="49"/>
        <v>359500</v>
      </c>
      <c r="K312" s="138">
        <f t="shared" si="49"/>
        <v>0</v>
      </c>
      <c r="L312" s="138">
        <f t="shared" si="49"/>
        <v>359500</v>
      </c>
      <c r="M312" s="135">
        <f t="shared" si="34"/>
        <v>0</v>
      </c>
    </row>
    <row r="313" spans="1:13" ht="12.75">
      <c r="A313" s="93"/>
      <c r="B313" s="95" t="s">
        <v>286</v>
      </c>
      <c r="C313" s="136"/>
      <c r="D313" s="137" t="s">
        <v>532</v>
      </c>
      <c r="E313" s="137" t="s">
        <v>486</v>
      </c>
      <c r="F313" s="137" t="s">
        <v>450</v>
      </c>
      <c r="G313" s="93" t="s">
        <v>691</v>
      </c>
      <c r="H313" s="137" t="s">
        <v>488</v>
      </c>
      <c r="I313" s="137" t="s">
        <v>493</v>
      </c>
      <c r="J313" s="138">
        <f t="shared" si="49"/>
        <v>359500</v>
      </c>
      <c r="K313" s="138">
        <f t="shared" si="49"/>
        <v>0</v>
      </c>
      <c r="L313" s="138">
        <f t="shared" si="49"/>
        <v>359500</v>
      </c>
      <c r="M313" s="135">
        <f t="shared" si="34"/>
        <v>0</v>
      </c>
    </row>
    <row r="314" spans="1:13" ht="12.75">
      <c r="A314" s="93"/>
      <c r="B314" s="95" t="s">
        <v>418</v>
      </c>
      <c r="C314" s="95"/>
      <c r="D314" s="137" t="s">
        <v>532</v>
      </c>
      <c r="E314" s="137" t="s">
        <v>486</v>
      </c>
      <c r="F314" s="137" t="s">
        <v>450</v>
      </c>
      <c r="G314" s="93" t="s">
        <v>691</v>
      </c>
      <c r="H314" s="137" t="s">
        <v>488</v>
      </c>
      <c r="I314" s="137" t="s">
        <v>490</v>
      </c>
      <c r="J314" s="92">
        <v>359500</v>
      </c>
      <c r="K314" s="92">
        <v>0</v>
      </c>
      <c r="L314" s="92">
        <f>J314-K314</f>
        <v>359500</v>
      </c>
      <c r="M314" s="135">
        <f t="shared" si="34"/>
        <v>0</v>
      </c>
    </row>
    <row r="315" spans="1:13" ht="15.75" customHeight="1">
      <c r="A315" s="93"/>
      <c r="B315" s="100" t="s">
        <v>707</v>
      </c>
      <c r="C315" s="95"/>
      <c r="D315" s="156" t="s">
        <v>532</v>
      </c>
      <c r="E315" s="156" t="s">
        <v>486</v>
      </c>
      <c r="F315" s="156" t="s">
        <v>450</v>
      </c>
      <c r="G315" s="96" t="s">
        <v>706</v>
      </c>
      <c r="H315" s="156" t="s">
        <v>430</v>
      </c>
      <c r="I315" s="156" t="s">
        <v>430</v>
      </c>
      <c r="J315" s="98">
        <f aca="true" t="shared" si="50" ref="J315:L320">J316</f>
        <v>2040000</v>
      </c>
      <c r="K315" s="98">
        <f t="shared" si="50"/>
        <v>40000</v>
      </c>
      <c r="L315" s="98">
        <f t="shared" si="50"/>
        <v>2000000</v>
      </c>
      <c r="M315" s="135">
        <f t="shared" si="34"/>
        <v>1.9607843137254901</v>
      </c>
    </row>
    <row r="316" spans="1:13" ht="27.75" customHeight="1">
      <c r="A316" s="93"/>
      <c r="B316" s="95" t="s">
        <v>560</v>
      </c>
      <c r="C316" s="95"/>
      <c r="D316" s="137" t="s">
        <v>532</v>
      </c>
      <c r="E316" s="137" t="s">
        <v>486</v>
      </c>
      <c r="F316" s="137" t="s">
        <v>450</v>
      </c>
      <c r="G316" s="93" t="s">
        <v>706</v>
      </c>
      <c r="H316" s="137" t="s">
        <v>558</v>
      </c>
      <c r="I316" s="137" t="s">
        <v>430</v>
      </c>
      <c r="J316" s="92">
        <f t="shared" si="50"/>
        <v>2040000</v>
      </c>
      <c r="K316" s="92">
        <f t="shared" si="50"/>
        <v>40000</v>
      </c>
      <c r="L316" s="92">
        <f t="shared" si="50"/>
        <v>2000000</v>
      </c>
      <c r="M316" s="135">
        <f t="shared" si="34"/>
        <v>1.9607843137254901</v>
      </c>
    </row>
    <row r="317" spans="1:13" ht="12.75">
      <c r="A317" s="93"/>
      <c r="B317" s="95" t="s">
        <v>559</v>
      </c>
      <c r="C317" s="95"/>
      <c r="D317" s="137" t="s">
        <v>532</v>
      </c>
      <c r="E317" s="137" t="s">
        <v>486</v>
      </c>
      <c r="F317" s="137" t="s">
        <v>450</v>
      </c>
      <c r="G317" s="93" t="s">
        <v>706</v>
      </c>
      <c r="H317" s="137" t="s">
        <v>557</v>
      </c>
      <c r="I317" s="137" t="s">
        <v>430</v>
      </c>
      <c r="J317" s="92">
        <f t="shared" si="50"/>
        <v>2040000</v>
      </c>
      <c r="K317" s="92">
        <f t="shared" si="50"/>
        <v>40000</v>
      </c>
      <c r="L317" s="92">
        <f t="shared" si="50"/>
        <v>2000000</v>
      </c>
      <c r="M317" s="135">
        <f t="shared" si="34"/>
        <v>1.9607843137254901</v>
      </c>
    </row>
    <row r="318" spans="1:13" ht="36">
      <c r="A318" s="93"/>
      <c r="B318" s="95" t="s">
        <v>556</v>
      </c>
      <c r="C318" s="95"/>
      <c r="D318" s="137" t="s">
        <v>532</v>
      </c>
      <c r="E318" s="137" t="s">
        <v>486</v>
      </c>
      <c r="F318" s="137" t="s">
        <v>450</v>
      </c>
      <c r="G318" s="93" t="s">
        <v>706</v>
      </c>
      <c r="H318" s="137" t="s">
        <v>555</v>
      </c>
      <c r="I318" s="137" t="s">
        <v>430</v>
      </c>
      <c r="J318" s="92">
        <f t="shared" si="50"/>
        <v>2040000</v>
      </c>
      <c r="K318" s="92">
        <f t="shared" si="50"/>
        <v>40000</v>
      </c>
      <c r="L318" s="92">
        <f t="shared" si="50"/>
        <v>2000000</v>
      </c>
      <c r="M318" s="135">
        <f t="shared" si="34"/>
        <v>1.9607843137254901</v>
      </c>
    </row>
    <row r="319" spans="1:13" ht="12.75">
      <c r="A319" s="93"/>
      <c r="B319" s="95" t="s">
        <v>282</v>
      </c>
      <c r="C319" s="95"/>
      <c r="D319" s="137" t="s">
        <v>532</v>
      </c>
      <c r="E319" s="137" t="s">
        <v>486</v>
      </c>
      <c r="F319" s="137" t="s">
        <v>450</v>
      </c>
      <c r="G319" s="93" t="s">
        <v>706</v>
      </c>
      <c r="H319" s="137" t="s">
        <v>555</v>
      </c>
      <c r="I319" s="137" t="s">
        <v>443</v>
      </c>
      <c r="J319" s="92">
        <f t="shared" si="50"/>
        <v>2040000</v>
      </c>
      <c r="K319" s="92">
        <f t="shared" si="50"/>
        <v>40000</v>
      </c>
      <c r="L319" s="92">
        <f t="shared" si="50"/>
        <v>2000000</v>
      </c>
      <c r="M319" s="135">
        <f t="shared" si="34"/>
        <v>1.9607843137254901</v>
      </c>
    </row>
    <row r="320" spans="1:13" ht="12.75">
      <c r="A320" s="93"/>
      <c r="B320" s="95" t="s">
        <v>286</v>
      </c>
      <c r="C320" s="95"/>
      <c r="D320" s="137" t="s">
        <v>532</v>
      </c>
      <c r="E320" s="137" t="s">
        <v>486</v>
      </c>
      <c r="F320" s="137" t="s">
        <v>450</v>
      </c>
      <c r="G320" s="93" t="s">
        <v>706</v>
      </c>
      <c r="H320" s="137" t="s">
        <v>555</v>
      </c>
      <c r="I320" s="137" t="s">
        <v>493</v>
      </c>
      <c r="J320" s="92">
        <f t="shared" si="50"/>
        <v>2040000</v>
      </c>
      <c r="K320" s="92">
        <f t="shared" si="50"/>
        <v>40000</v>
      </c>
      <c r="L320" s="92">
        <f t="shared" si="50"/>
        <v>2000000</v>
      </c>
      <c r="M320" s="135">
        <f t="shared" si="34"/>
        <v>1.9607843137254901</v>
      </c>
    </row>
    <row r="321" spans="1:13" ht="12.75">
      <c r="A321" s="93"/>
      <c r="B321" s="136" t="s">
        <v>17</v>
      </c>
      <c r="C321" s="95"/>
      <c r="D321" s="137" t="s">
        <v>532</v>
      </c>
      <c r="E321" s="137" t="s">
        <v>486</v>
      </c>
      <c r="F321" s="137" t="s">
        <v>450</v>
      </c>
      <c r="G321" s="93" t="s">
        <v>706</v>
      </c>
      <c r="H321" s="137" t="s">
        <v>555</v>
      </c>
      <c r="I321" s="137" t="s">
        <v>489</v>
      </c>
      <c r="J321" s="92">
        <v>2040000</v>
      </c>
      <c r="K321" s="145">
        <v>40000</v>
      </c>
      <c r="L321" s="145">
        <f aca="true" t="shared" si="51" ref="L321:L331">J321-K321</f>
        <v>2000000</v>
      </c>
      <c r="M321" s="135">
        <f t="shared" si="34"/>
        <v>1.9607843137254901</v>
      </c>
    </row>
    <row r="322" spans="1:13" ht="24">
      <c r="A322" s="93"/>
      <c r="B322" s="140" t="s">
        <v>620</v>
      </c>
      <c r="C322" s="136"/>
      <c r="D322" s="96" t="s">
        <v>532</v>
      </c>
      <c r="E322" s="96" t="s">
        <v>486</v>
      </c>
      <c r="F322" s="96" t="s">
        <v>450</v>
      </c>
      <c r="G322" s="96" t="s">
        <v>572</v>
      </c>
      <c r="H322" s="96" t="s">
        <v>430</v>
      </c>
      <c r="I322" s="96" t="s">
        <v>430</v>
      </c>
      <c r="J322" s="98">
        <f aca="true" t="shared" si="52" ref="J322:K329">J323</f>
        <v>166000</v>
      </c>
      <c r="K322" s="114">
        <f t="shared" si="52"/>
        <v>124500</v>
      </c>
      <c r="L322" s="114">
        <f t="shared" si="51"/>
        <v>41500</v>
      </c>
      <c r="M322" s="135">
        <f t="shared" si="34"/>
        <v>75</v>
      </c>
    </row>
    <row r="323" spans="1:13" ht="24">
      <c r="A323" s="93"/>
      <c r="B323" s="140" t="s">
        <v>446</v>
      </c>
      <c r="C323" s="136"/>
      <c r="D323" s="96" t="s">
        <v>532</v>
      </c>
      <c r="E323" s="96" t="s">
        <v>486</v>
      </c>
      <c r="F323" s="96" t="s">
        <v>450</v>
      </c>
      <c r="G323" s="96" t="s">
        <v>573</v>
      </c>
      <c r="H323" s="96" t="s">
        <v>430</v>
      </c>
      <c r="I323" s="96" t="s">
        <v>430</v>
      </c>
      <c r="J323" s="98">
        <f t="shared" si="52"/>
        <v>166000</v>
      </c>
      <c r="K323" s="114">
        <f t="shared" si="52"/>
        <v>124500</v>
      </c>
      <c r="L323" s="114">
        <f t="shared" si="51"/>
        <v>41500</v>
      </c>
      <c r="M323" s="135">
        <f t="shared" si="34"/>
        <v>75</v>
      </c>
    </row>
    <row r="324" spans="1:13" ht="48" customHeight="1">
      <c r="A324" s="93"/>
      <c r="B324" s="100" t="s">
        <v>445</v>
      </c>
      <c r="C324" s="100"/>
      <c r="D324" s="96" t="s">
        <v>532</v>
      </c>
      <c r="E324" s="96" t="s">
        <v>486</v>
      </c>
      <c r="F324" s="96" t="s">
        <v>450</v>
      </c>
      <c r="G324" s="96" t="s">
        <v>582</v>
      </c>
      <c r="H324" s="96" t="s">
        <v>430</v>
      </c>
      <c r="I324" s="96" t="s">
        <v>430</v>
      </c>
      <c r="J324" s="98">
        <f t="shared" si="52"/>
        <v>166000</v>
      </c>
      <c r="K324" s="114">
        <f t="shared" si="52"/>
        <v>124500</v>
      </c>
      <c r="L324" s="114">
        <f t="shared" si="51"/>
        <v>41500</v>
      </c>
      <c r="M324" s="135">
        <f t="shared" si="34"/>
        <v>75</v>
      </c>
    </row>
    <row r="325" spans="1:13" ht="17.25" customHeight="1">
      <c r="A325" s="93"/>
      <c r="B325" s="100" t="s">
        <v>632</v>
      </c>
      <c r="C325" s="100"/>
      <c r="D325" s="96" t="s">
        <v>532</v>
      </c>
      <c r="E325" s="96" t="s">
        <v>486</v>
      </c>
      <c r="F325" s="96" t="s">
        <v>450</v>
      </c>
      <c r="G325" s="96" t="s">
        <v>631</v>
      </c>
      <c r="H325" s="96" t="s">
        <v>430</v>
      </c>
      <c r="I325" s="96" t="s">
        <v>430</v>
      </c>
      <c r="J325" s="98">
        <f t="shared" si="52"/>
        <v>166000</v>
      </c>
      <c r="K325" s="114">
        <f t="shared" si="52"/>
        <v>124500</v>
      </c>
      <c r="L325" s="114">
        <f t="shared" si="51"/>
        <v>41500</v>
      </c>
      <c r="M325" s="135">
        <f t="shared" si="34"/>
        <v>75</v>
      </c>
    </row>
    <row r="326" spans="1:13" ht="12.75">
      <c r="A326" s="93"/>
      <c r="B326" s="95" t="s">
        <v>45</v>
      </c>
      <c r="C326" s="95"/>
      <c r="D326" s="93" t="s">
        <v>532</v>
      </c>
      <c r="E326" s="93" t="s">
        <v>486</v>
      </c>
      <c r="F326" s="93" t="s">
        <v>450</v>
      </c>
      <c r="G326" s="93" t="s">
        <v>631</v>
      </c>
      <c r="H326" s="93" t="s">
        <v>30</v>
      </c>
      <c r="I326" s="93" t="s">
        <v>430</v>
      </c>
      <c r="J326" s="92">
        <f t="shared" si="52"/>
        <v>166000</v>
      </c>
      <c r="K326" s="130">
        <f t="shared" si="52"/>
        <v>124500</v>
      </c>
      <c r="L326" s="130">
        <f t="shared" si="51"/>
        <v>41500</v>
      </c>
      <c r="M326" s="135">
        <f t="shared" si="34"/>
        <v>75</v>
      </c>
    </row>
    <row r="327" spans="1:13" ht="12.75">
      <c r="A327" s="93"/>
      <c r="B327" s="95" t="s">
        <v>414</v>
      </c>
      <c r="C327" s="95"/>
      <c r="D327" s="93" t="s">
        <v>532</v>
      </c>
      <c r="E327" s="93" t="s">
        <v>486</v>
      </c>
      <c r="F327" s="93" t="s">
        <v>450</v>
      </c>
      <c r="G327" s="93" t="s">
        <v>631</v>
      </c>
      <c r="H327" s="93" t="s">
        <v>438</v>
      </c>
      <c r="I327" s="93" t="s">
        <v>430</v>
      </c>
      <c r="J327" s="92">
        <f t="shared" si="52"/>
        <v>166000</v>
      </c>
      <c r="K327" s="130">
        <f t="shared" si="52"/>
        <v>124500</v>
      </c>
      <c r="L327" s="130">
        <f t="shared" si="51"/>
        <v>41500</v>
      </c>
      <c r="M327" s="135">
        <f t="shared" si="34"/>
        <v>75</v>
      </c>
    </row>
    <row r="328" spans="1:13" ht="12.75">
      <c r="A328" s="93"/>
      <c r="B328" s="95" t="s">
        <v>282</v>
      </c>
      <c r="C328" s="95"/>
      <c r="D328" s="93" t="s">
        <v>532</v>
      </c>
      <c r="E328" s="93" t="s">
        <v>486</v>
      </c>
      <c r="F328" s="93" t="s">
        <v>450</v>
      </c>
      <c r="G328" s="93" t="s">
        <v>631</v>
      </c>
      <c r="H328" s="93" t="s">
        <v>438</v>
      </c>
      <c r="I328" s="93" t="s">
        <v>443</v>
      </c>
      <c r="J328" s="92">
        <f t="shared" si="52"/>
        <v>166000</v>
      </c>
      <c r="K328" s="130">
        <f t="shared" si="52"/>
        <v>124500</v>
      </c>
      <c r="L328" s="130">
        <f t="shared" si="51"/>
        <v>41500</v>
      </c>
      <c r="M328" s="135">
        <f t="shared" si="34"/>
        <v>75</v>
      </c>
    </row>
    <row r="329" spans="1:13" ht="12.75">
      <c r="A329" s="93"/>
      <c r="B329" s="95" t="s">
        <v>428</v>
      </c>
      <c r="C329" s="95"/>
      <c r="D329" s="93" t="s">
        <v>532</v>
      </c>
      <c r="E329" s="93" t="s">
        <v>486</v>
      </c>
      <c r="F329" s="93" t="s">
        <v>450</v>
      </c>
      <c r="G329" s="93" t="s">
        <v>631</v>
      </c>
      <c r="H329" s="93" t="s">
        <v>438</v>
      </c>
      <c r="I329" s="93" t="s">
        <v>442</v>
      </c>
      <c r="J329" s="92">
        <f t="shared" si="52"/>
        <v>166000</v>
      </c>
      <c r="K329" s="130">
        <f t="shared" si="52"/>
        <v>124500</v>
      </c>
      <c r="L329" s="130">
        <f t="shared" si="51"/>
        <v>41500</v>
      </c>
      <c r="M329" s="135">
        <f t="shared" si="34"/>
        <v>75</v>
      </c>
    </row>
    <row r="330" spans="1:13" ht="24" customHeight="1">
      <c r="A330" s="93"/>
      <c r="B330" s="95" t="s">
        <v>441</v>
      </c>
      <c r="C330" s="95"/>
      <c r="D330" s="93" t="s">
        <v>532</v>
      </c>
      <c r="E330" s="93" t="s">
        <v>486</v>
      </c>
      <c r="F330" s="93" t="s">
        <v>450</v>
      </c>
      <c r="G330" s="93" t="s">
        <v>631</v>
      </c>
      <c r="H330" s="93" t="s">
        <v>438</v>
      </c>
      <c r="I330" s="93" t="s">
        <v>437</v>
      </c>
      <c r="J330" s="92">
        <v>166000</v>
      </c>
      <c r="K330" s="130">
        <v>124500</v>
      </c>
      <c r="L330" s="130">
        <f t="shared" si="51"/>
        <v>41500</v>
      </c>
      <c r="M330" s="135">
        <f aca="true" t="shared" si="53" ref="M330:M407">K330/J330*100</f>
        <v>75</v>
      </c>
    </row>
    <row r="331" spans="1:13" ht="12.75">
      <c r="A331" s="96"/>
      <c r="B331" s="100" t="s">
        <v>23</v>
      </c>
      <c r="C331" s="100"/>
      <c r="D331" s="96" t="s">
        <v>532</v>
      </c>
      <c r="E331" s="96" t="s">
        <v>486</v>
      </c>
      <c r="F331" s="96" t="s">
        <v>439</v>
      </c>
      <c r="G331" s="101" t="s">
        <v>447</v>
      </c>
      <c r="H331" s="96" t="s">
        <v>430</v>
      </c>
      <c r="I331" s="96" t="s">
        <v>430</v>
      </c>
      <c r="J331" s="98">
        <f>J332</f>
        <v>4360750</v>
      </c>
      <c r="K331" s="114">
        <f>K332</f>
        <v>2587745.5900000003</v>
      </c>
      <c r="L331" s="114">
        <f t="shared" si="51"/>
        <v>1773004.4099999997</v>
      </c>
      <c r="M331" s="135">
        <f t="shared" si="53"/>
        <v>59.341755202660096</v>
      </c>
    </row>
    <row r="332" spans="1:13" ht="36">
      <c r="A332" s="96"/>
      <c r="B332" s="100" t="s">
        <v>634</v>
      </c>
      <c r="C332" s="100"/>
      <c r="D332" s="96" t="s">
        <v>532</v>
      </c>
      <c r="E332" s="96" t="s">
        <v>486</v>
      </c>
      <c r="F332" s="96" t="s">
        <v>439</v>
      </c>
      <c r="G332" s="96" t="s">
        <v>633</v>
      </c>
      <c r="H332" s="96" t="s">
        <v>430</v>
      </c>
      <c r="I332" s="96" t="s">
        <v>430</v>
      </c>
      <c r="J332" s="98">
        <f>J333+J382+J390</f>
        <v>4360750</v>
      </c>
      <c r="K332" s="98">
        <f>K333+K382+K390</f>
        <v>2587745.5900000003</v>
      </c>
      <c r="L332" s="98">
        <f>L333+L390</f>
        <v>1554004.4100000001</v>
      </c>
      <c r="M332" s="135">
        <f t="shared" si="53"/>
        <v>59.341755202660096</v>
      </c>
    </row>
    <row r="333" spans="1:13" s="89" customFormat="1" ht="15.75" customHeight="1">
      <c r="A333" s="96"/>
      <c r="B333" s="99" t="s">
        <v>478</v>
      </c>
      <c r="C333" s="99"/>
      <c r="D333" s="96" t="s">
        <v>532</v>
      </c>
      <c r="E333" s="96" t="s">
        <v>486</v>
      </c>
      <c r="F333" s="96" t="s">
        <v>439</v>
      </c>
      <c r="G333" s="96" t="s">
        <v>635</v>
      </c>
      <c r="H333" s="96" t="s">
        <v>430</v>
      </c>
      <c r="I333" s="96" t="s">
        <v>430</v>
      </c>
      <c r="J333" s="98">
        <f>J334+J345+J352+J361+J371</f>
        <v>3650750</v>
      </c>
      <c r="K333" s="98">
        <f>K334+K345+K352+K361+K371</f>
        <v>2098581.6100000003</v>
      </c>
      <c r="L333" s="98">
        <f>L334+L345+L352+L361+L371</f>
        <v>1552168.3900000001</v>
      </c>
      <c r="M333" s="135">
        <f t="shared" si="53"/>
        <v>57.4835748818736</v>
      </c>
    </row>
    <row r="334" spans="1:13" s="89" customFormat="1" ht="12.75">
      <c r="A334" s="96"/>
      <c r="B334" s="108" t="s">
        <v>116</v>
      </c>
      <c r="C334" s="108"/>
      <c r="D334" s="96" t="s">
        <v>532</v>
      </c>
      <c r="E334" s="96" t="s">
        <v>486</v>
      </c>
      <c r="F334" s="96" t="s">
        <v>439</v>
      </c>
      <c r="G334" s="96" t="s">
        <v>636</v>
      </c>
      <c r="H334" s="96" t="s">
        <v>430</v>
      </c>
      <c r="I334" s="96" t="s">
        <v>430</v>
      </c>
      <c r="J334" s="98">
        <f aca="true" t="shared" si="54" ref="J334:K338">J335</f>
        <v>974500</v>
      </c>
      <c r="K334" s="114">
        <f t="shared" si="54"/>
        <v>353754</v>
      </c>
      <c r="L334" s="114">
        <f>J334-K334</f>
        <v>620746</v>
      </c>
      <c r="M334" s="135">
        <f t="shared" si="53"/>
        <v>36.30107747562853</v>
      </c>
    </row>
    <row r="335" spans="1:13" s="89" customFormat="1" ht="24">
      <c r="A335" s="96"/>
      <c r="B335" s="95" t="s">
        <v>495</v>
      </c>
      <c r="C335" s="95"/>
      <c r="D335" s="93" t="s">
        <v>532</v>
      </c>
      <c r="E335" s="93" t="s">
        <v>486</v>
      </c>
      <c r="F335" s="93" t="s">
        <v>439</v>
      </c>
      <c r="G335" s="93" t="s">
        <v>636</v>
      </c>
      <c r="H335" s="93" t="s">
        <v>443</v>
      </c>
      <c r="I335" s="93" t="s">
        <v>430</v>
      </c>
      <c r="J335" s="92">
        <f t="shared" si="54"/>
        <v>974500</v>
      </c>
      <c r="K335" s="130">
        <f t="shared" si="54"/>
        <v>353754</v>
      </c>
      <c r="L335" s="130">
        <f>J335-K335</f>
        <v>620746</v>
      </c>
      <c r="M335" s="135">
        <f t="shared" si="53"/>
        <v>36.30107747562853</v>
      </c>
    </row>
    <row r="336" spans="1:13" s="89" customFormat="1" ht="24">
      <c r="A336" s="96"/>
      <c r="B336" s="95" t="s">
        <v>435</v>
      </c>
      <c r="C336" s="95"/>
      <c r="D336" s="93" t="s">
        <v>532</v>
      </c>
      <c r="E336" s="93" t="s">
        <v>486</v>
      </c>
      <c r="F336" s="93" t="s">
        <v>439</v>
      </c>
      <c r="G336" s="93" t="s">
        <v>636</v>
      </c>
      <c r="H336" s="93" t="s">
        <v>469</v>
      </c>
      <c r="I336" s="93" t="s">
        <v>430</v>
      </c>
      <c r="J336" s="92">
        <f t="shared" si="54"/>
        <v>974500</v>
      </c>
      <c r="K336" s="130">
        <f t="shared" si="54"/>
        <v>353754</v>
      </c>
      <c r="L336" s="130">
        <f>J336-K336</f>
        <v>620746</v>
      </c>
      <c r="M336" s="135">
        <f t="shared" si="53"/>
        <v>36.30107747562853</v>
      </c>
    </row>
    <row r="337" spans="1:13" s="89" customFormat="1" ht="27" customHeight="1">
      <c r="A337" s="96"/>
      <c r="B337" s="95" t="s">
        <v>494</v>
      </c>
      <c r="C337" s="95"/>
      <c r="D337" s="93" t="s">
        <v>532</v>
      </c>
      <c r="E337" s="93" t="s">
        <v>486</v>
      </c>
      <c r="F337" s="93" t="s">
        <v>439</v>
      </c>
      <c r="G337" s="93" t="s">
        <v>636</v>
      </c>
      <c r="H337" s="93" t="s">
        <v>488</v>
      </c>
      <c r="I337" s="93" t="s">
        <v>430</v>
      </c>
      <c r="J337" s="92">
        <f>J338+J342</f>
        <v>974500</v>
      </c>
      <c r="K337" s="92">
        <f>K338+K342</f>
        <v>353754</v>
      </c>
      <c r="L337" s="92">
        <f>L338+L342</f>
        <v>620746</v>
      </c>
      <c r="M337" s="135">
        <f t="shared" si="53"/>
        <v>36.30107747562853</v>
      </c>
    </row>
    <row r="338" spans="1:13" s="89" customFormat="1" ht="12.75">
      <c r="A338" s="96"/>
      <c r="B338" s="95" t="s">
        <v>282</v>
      </c>
      <c r="C338" s="95"/>
      <c r="D338" s="93" t="s">
        <v>532</v>
      </c>
      <c r="E338" s="93" t="s">
        <v>486</v>
      </c>
      <c r="F338" s="93" t="s">
        <v>439</v>
      </c>
      <c r="G338" s="93" t="s">
        <v>636</v>
      </c>
      <c r="H338" s="93" t="s">
        <v>488</v>
      </c>
      <c r="I338" s="93" t="s">
        <v>443</v>
      </c>
      <c r="J338" s="92">
        <f t="shared" si="54"/>
        <v>875070</v>
      </c>
      <c r="K338" s="130">
        <f t="shared" si="54"/>
        <v>254328.04</v>
      </c>
      <c r="L338" s="130">
        <f>J338-K338</f>
        <v>620741.96</v>
      </c>
      <c r="M338" s="135">
        <f t="shared" si="53"/>
        <v>29.06373661535649</v>
      </c>
    </row>
    <row r="339" spans="1:13" s="89" customFormat="1" ht="12.75">
      <c r="A339" s="96"/>
      <c r="B339" s="95" t="s">
        <v>286</v>
      </c>
      <c r="C339" s="95"/>
      <c r="D339" s="93" t="s">
        <v>532</v>
      </c>
      <c r="E339" s="93" t="s">
        <v>486</v>
      </c>
      <c r="F339" s="93" t="s">
        <v>439</v>
      </c>
      <c r="G339" s="93" t="s">
        <v>636</v>
      </c>
      <c r="H339" s="93" t="s">
        <v>488</v>
      </c>
      <c r="I339" s="93" t="s">
        <v>493</v>
      </c>
      <c r="J339" s="92">
        <f>J340+J341</f>
        <v>875070</v>
      </c>
      <c r="K339" s="130">
        <f>K340+K341</f>
        <v>254328.04</v>
      </c>
      <c r="L339" s="130">
        <f>J339-K339</f>
        <v>620741.96</v>
      </c>
      <c r="M339" s="135">
        <f t="shared" si="53"/>
        <v>29.06373661535649</v>
      </c>
    </row>
    <row r="340" spans="1:13" s="89" customFormat="1" ht="12.75">
      <c r="A340" s="96"/>
      <c r="B340" s="95" t="s">
        <v>498</v>
      </c>
      <c r="C340" s="95"/>
      <c r="D340" s="93" t="s">
        <v>532</v>
      </c>
      <c r="E340" s="93" t="s">
        <v>486</v>
      </c>
      <c r="F340" s="93" t="s">
        <v>439</v>
      </c>
      <c r="G340" s="93" t="s">
        <v>636</v>
      </c>
      <c r="H340" s="93" t="s">
        <v>488</v>
      </c>
      <c r="I340" s="93" t="s">
        <v>497</v>
      </c>
      <c r="J340" s="92">
        <v>460000</v>
      </c>
      <c r="K340" s="130">
        <v>239924.41</v>
      </c>
      <c r="L340" s="130">
        <f>J340-K340</f>
        <v>220075.59</v>
      </c>
      <c r="M340" s="135">
        <f t="shared" si="53"/>
        <v>52.15748043478261</v>
      </c>
    </row>
    <row r="341" spans="1:13" s="89" customFormat="1" ht="12.75">
      <c r="A341" s="96"/>
      <c r="B341" s="95" t="s">
        <v>418</v>
      </c>
      <c r="C341" s="95"/>
      <c r="D341" s="93" t="s">
        <v>532</v>
      </c>
      <c r="E341" s="93" t="s">
        <v>486</v>
      </c>
      <c r="F341" s="93" t="s">
        <v>439</v>
      </c>
      <c r="G341" s="93" t="s">
        <v>636</v>
      </c>
      <c r="H341" s="93" t="s">
        <v>488</v>
      </c>
      <c r="I341" s="93" t="s">
        <v>490</v>
      </c>
      <c r="J341" s="92">
        <v>415070</v>
      </c>
      <c r="K341" s="130">
        <v>14403.63</v>
      </c>
      <c r="L341" s="130">
        <f>J341-K341</f>
        <v>400666.37</v>
      </c>
      <c r="M341" s="135">
        <f t="shared" si="53"/>
        <v>3.470168887175657</v>
      </c>
    </row>
    <row r="342" spans="1:13" s="89" customFormat="1" ht="12.75">
      <c r="A342" s="96"/>
      <c r="B342" s="95" t="s">
        <v>288</v>
      </c>
      <c r="C342" s="95"/>
      <c r="D342" s="93" t="s">
        <v>532</v>
      </c>
      <c r="E342" s="93" t="s">
        <v>486</v>
      </c>
      <c r="F342" s="93" t="s">
        <v>439</v>
      </c>
      <c r="G342" s="93" t="s">
        <v>636</v>
      </c>
      <c r="H342" s="93" t="s">
        <v>488</v>
      </c>
      <c r="I342" s="93" t="s">
        <v>477</v>
      </c>
      <c r="J342" s="92">
        <f>SUM(J343:J344)</f>
        <v>99430</v>
      </c>
      <c r="K342" s="92">
        <f>SUM(K343:K344)</f>
        <v>99425.96</v>
      </c>
      <c r="L342" s="92">
        <f>SUM(L343:L344)</f>
        <v>4.039999999997235</v>
      </c>
      <c r="M342" s="135">
        <f t="shared" si="53"/>
        <v>99.99593683998795</v>
      </c>
    </row>
    <row r="343" spans="1:13" s="89" customFormat="1" ht="12.75">
      <c r="A343" s="96"/>
      <c r="B343" s="95" t="s">
        <v>419</v>
      </c>
      <c r="C343" s="95"/>
      <c r="D343" s="93" t="s">
        <v>532</v>
      </c>
      <c r="E343" s="93" t="s">
        <v>486</v>
      </c>
      <c r="F343" s="93" t="s">
        <v>439</v>
      </c>
      <c r="G343" s="93" t="s">
        <v>636</v>
      </c>
      <c r="H343" s="93" t="s">
        <v>488</v>
      </c>
      <c r="I343" s="93" t="s">
        <v>485</v>
      </c>
      <c r="J343" s="92">
        <v>25559</v>
      </c>
      <c r="K343" s="130">
        <v>25555.69</v>
      </c>
      <c r="L343" s="130">
        <f>J343-K343</f>
        <v>3.3100000000013097</v>
      </c>
      <c r="M343" s="135">
        <f t="shared" si="53"/>
        <v>99.98704957157948</v>
      </c>
    </row>
    <row r="344" spans="1:13" s="89" customFormat="1" ht="12.75">
      <c r="A344" s="96"/>
      <c r="B344" s="95" t="s">
        <v>417</v>
      </c>
      <c r="C344" s="95"/>
      <c r="D344" s="93" t="s">
        <v>532</v>
      </c>
      <c r="E344" s="93" t="s">
        <v>486</v>
      </c>
      <c r="F344" s="93" t="s">
        <v>439</v>
      </c>
      <c r="G344" s="93" t="s">
        <v>636</v>
      </c>
      <c r="H344" s="93" t="s">
        <v>488</v>
      </c>
      <c r="I344" s="93" t="s">
        <v>487</v>
      </c>
      <c r="J344" s="92">
        <v>73871</v>
      </c>
      <c r="K344" s="130">
        <v>73870.27</v>
      </c>
      <c r="L344" s="130">
        <f>J344-K344</f>
        <v>0.7299999999959255</v>
      </c>
      <c r="M344" s="135">
        <f t="shared" si="53"/>
        <v>99.99901179082455</v>
      </c>
    </row>
    <row r="345" spans="1:13" s="89" customFormat="1" ht="24">
      <c r="A345" s="96"/>
      <c r="B345" s="100" t="s">
        <v>681</v>
      </c>
      <c r="C345" s="95"/>
      <c r="D345" s="96" t="s">
        <v>532</v>
      </c>
      <c r="E345" s="96" t="s">
        <v>486</v>
      </c>
      <c r="F345" s="96" t="s">
        <v>439</v>
      </c>
      <c r="G345" s="96" t="s">
        <v>637</v>
      </c>
      <c r="H345" s="96" t="s">
        <v>430</v>
      </c>
      <c r="I345" s="96" t="s">
        <v>430</v>
      </c>
      <c r="J345" s="98">
        <f aca="true" t="shared" si="55" ref="J345:L350">J346</f>
        <v>50000</v>
      </c>
      <c r="K345" s="98">
        <f t="shared" si="55"/>
        <v>50000</v>
      </c>
      <c r="L345" s="98">
        <f t="shared" si="55"/>
        <v>0</v>
      </c>
      <c r="M345" s="135">
        <f t="shared" si="53"/>
        <v>100</v>
      </c>
    </row>
    <row r="346" spans="1:13" s="89" customFormat="1" ht="24">
      <c r="A346" s="96"/>
      <c r="B346" s="95" t="s">
        <v>495</v>
      </c>
      <c r="C346" s="95"/>
      <c r="D346" s="93" t="s">
        <v>532</v>
      </c>
      <c r="E346" s="93" t="s">
        <v>486</v>
      </c>
      <c r="F346" s="93" t="s">
        <v>439</v>
      </c>
      <c r="G346" s="93" t="s">
        <v>637</v>
      </c>
      <c r="H346" s="93" t="s">
        <v>443</v>
      </c>
      <c r="I346" s="93" t="s">
        <v>430</v>
      </c>
      <c r="J346" s="92">
        <f t="shared" si="55"/>
        <v>50000</v>
      </c>
      <c r="K346" s="92">
        <f t="shared" si="55"/>
        <v>50000</v>
      </c>
      <c r="L346" s="92">
        <f t="shared" si="55"/>
        <v>0</v>
      </c>
      <c r="M346" s="135">
        <f t="shared" si="53"/>
        <v>100</v>
      </c>
    </row>
    <row r="347" spans="1:13" s="89" customFormat="1" ht="24">
      <c r="A347" s="96"/>
      <c r="B347" s="95" t="s">
        <v>435</v>
      </c>
      <c r="C347" s="95"/>
      <c r="D347" s="93" t="s">
        <v>532</v>
      </c>
      <c r="E347" s="93" t="s">
        <v>486</v>
      </c>
      <c r="F347" s="93" t="s">
        <v>439</v>
      </c>
      <c r="G347" s="93" t="s">
        <v>637</v>
      </c>
      <c r="H347" s="93" t="s">
        <v>469</v>
      </c>
      <c r="I347" s="93" t="s">
        <v>430</v>
      </c>
      <c r="J347" s="92">
        <f t="shared" si="55"/>
        <v>50000</v>
      </c>
      <c r="K347" s="92">
        <f t="shared" si="55"/>
        <v>50000</v>
      </c>
      <c r="L347" s="92">
        <f t="shared" si="55"/>
        <v>0</v>
      </c>
      <c r="M347" s="135">
        <f t="shared" si="53"/>
        <v>100</v>
      </c>
    </row>
    <row r="348" spans="1:13" s="89" customFormat="1" ht="24">
      <c r="A348" s="96"/>
      <c r="B348" s="95" t="s">
        <v>494</v>
      </c>
      <c r="C348" s="95"/>
      <c r="D348" s="93" t="s">
        <v>532</v>
      </c>
      <c r="E348" s="93" t="s">
        <v>486</v>
      </c>
      <c r="F348" s="93" t="s">
        <v>439</v>
      </c>
      <c r="G348" s="93" t="s">
        <v>637</v>
      </c>
      <c r="H348" s="93" t="s">
        <v>488</v>
      </c>
      <c r="I348" s="93" t="s">
        <v>430</v>
      </c>
      <c r="J348" s="92">
        <f t="shared" si="55"/>
        <v>50000</v>
      </c>
      <c r="K348" s="92">
        <f t="shared" si="55"/>
        <v>50000</v>
      </c>
      <c r="L348" s="92">
        <f t="shared" si="55"/>
        <v>0</v>
      </c>
      <c r="M348" s="135">
        <f t="shared" si="53"/>
        <v>100</v>
      </c>
    </row>
    <row r="349" spans="1:13" s="89" customFormat="1" ht="12.75">
      <c r="A349" s="96"/>
      <c r="B349" s="95" t="s">
        <v>282</v>
      </c>
      <c r="C349" s="95"/>
      <c r="D349" s="93" t="s">
        <v>532</v>
      </c>
      <c r="E349" s="93" t="s">
        <v>486</v>
      </c>
      <c r="F349" s="93" t="s">
        <v>439</v>
      </c>
      <c r="G349" s="93" t="s">
        <v>637</v>
      </c>
      <c r="H349" s="93" t="s">
        <v>488</v>
      </c>
      <c r="I349" s="93" t="s">
        <v>443</v>
      </c>
      <c r="J349" s="92">
        <f t="shared" si="55"/>
        <v>50000</v>
      </c>
      <c r="K349" s="92">
        <f t="shared" si="55"/>
        <v>50000</v>
      </c>
      <c r="L349" s="92">
        <f t="shared" si="55"/>
        <v>0</v>
      </c>
      <c r="M349" s="135">
        <f t="shared" si="53"/>
        <v>100</v>
      </c>
    </row>
    <row r="350" spans="1:13" s="89" customFormat="1" ht="12.75">
      <c r="A350" s="96"/>
      <c r="B350" s="95" t="s">
        <v>286</v>
      </c>
      <c r="C350" s="95"/>
      <c r="D350" s="93" t="s">
        <v>532</v>
      </c>
      <c r="E350" s="93" t="s">
        <v>486</v>
      </c>
      <c r="F350" s="93" t="s">
        <v>439</v>
      </c>
      <c r="G350" s="93" t="s">
        <v>637</v>
      </c>
      <c r="H350" s="93" t="s">
        <v>488</v>
      </c>
      <c r="I350" s="93" t="s">
        <v>493</v>
      </c>
      <c r="J350" s="92">
        <f t="shared" si="55"/>
        <v>50000</v>
      </c>
      <c r="K350" s="92">
        <f t="shared" si="55"/>
        <v>50000</v>
      </c>
      <c r="L350" s="92">
        <f t="shared" si="55"/>
        <v>0</v>
      </c>
      <c r="M350" s="135">
        <f t="shared" si="53"/>
        <v>100</v>
      </c>
    </row>
    <row r="351" spans="1:13" s="89" customFormat="1" ht="12.75">
      <c r="A351" s="96"/>
      <c r="B351" s="95" t="s">
        <v>418</v>
      </c>
      <c r="C351" s="95"/>
      <c r="D351" s="93" t="s">
        <v>532</v>
      </c>
      <c r="E351" s="93" t="s">
        <v>486</v>
      </c>
      <c r="F351" s="93" t="s">
        <v>439</v>
      </c>
      <c r="G351" s="93" t="s">
        <v>637</v>
      </c>
      <c r="H351" s="93" t="s">
        <v>488</v>
      </c>
      <c r="I351" s="93" t="s">
        <v>490</v>
      </c>
      <c r="J351" s="92">
        <v>50000</v>
      </c>
      <c r="K351" s="130">
        <v>50000</v>
      </c>
      <c r="L351" s="130">
        <f aca="true" t="shared" si="56" ref="L351:L362">J351-K351</f>
        <v>0</v>
      </c>
      <c r="M351" s="135">
        <f t="shared" si="53"/>
        <v>100</v>
      </c>
    </row>
    <row r="352" spans="1:13" ht="12.75">
      <c r="A352" s="93"/>
      <c r="B352" s="109" t="s">
        <v>111</v>
      </c>
      <c r="C352" s="109"/>
      <c r="D352" s="96" t="s">
        <v>532</v>
      </c>
      <c r="E352" s="96" t="s">
        <v>486</v>
      </c>
      <c r="F352" s="96" t="s">
        <v>439</v>
      </c>
      <c r="G352" s="96" t="s">
        <v>638</v>
      </c>
      <c r="H352" s="96" t="s">
        <v>430</v>
      </c>
      <c r="I352" s="96" t="s">
        <v>430</v>
      </c>
      <c r="J352" s="98">
        <f aca="true" t="shared" si="57" ref="J352:K354">J353</f>
        <v>604500</v>
      </c>
      <c r="K352" s="114">
        <f t="shared" si="57"/>
        <v>544441.5900000001</v>
      </c>
      <c r="L352" s="114">
        <f t="shared" si="56"/>
        <v>60058.409999999916</v>
      </c>
      <c r="M352" s="135">
        <f t="shared" si="53"/>
        <v>90.06477915632756</v>
      </c>
    </row>
    <row r="353" spans="1:13" ht="24">
      <c r="A353" s="93"/>
      <c r="B353" s="95" t="s">
        <v>495</v>
      </c>
      <c r="C353" s="95"/>
      <c r="D353" s="93" t="s">
        <v>532</v>
      </c>
      <c r="E353" s="93" t="s">
        <v>486</v>
      </c>
      <c r="F353" s="93" t="s">
        <v>439</v>
      </c>
      <c r="G353" s="93" t="s">
        <v>638</v>
      </c>
      <c r="H353" s="93" t="s">
        <v>443</v>
      </c>
      <c r="I353" s="93" t="s">
        <v>430</v>
      </c>
      <c r="J353" s="92">
        <f t="shared" si="57"/>
        <v>604500</v>
      </c>
      <c r="K353" s="130">
        <f t="shared" si="57"/>
        <v>544441.5900000001</v>
      </c>
      <c r="L353" s="130">
        <f t="shared" si="56"/>
        <v>60058.409999999916</v>
      </c>
      <c r="M353" s="135">
        <f t="shared" si="53"/>
        <v>90.06477915632756</v>
      </c>
    </row>
    <row r="354" spans="1:13" ht="24">
      <c r="A354" s="93"/>
      <c r="B354" s="95" t="s">
        <v>435</v>
      </c>
      <c r="C354" s="95"/>
      <c r="D354" s="93" t="s">
        <v>532</v>
      </c>
      <c r="E354" s="93" t="s">
        <v>486</v>
      </c>
      <c r="F354" s="93" t="s">
        <v>439</v>
      </c>
      <c r="G354" s="93" t="s">
        <v>638</v>
      </c>
      <c r="H354" s="93" t="s">
        <v>469</v>
      </c>
      <c r="I354" s="93" t="s">
        <v>430</v>
      </c>
      <c r="J354" s="92">
        <f t="shared" si="57"/>
        <v>604500</v>
      </c>
      <c r="K354" s="130">
        <f t="shared" si="57"/>
        <v>544441.5900000001</v>
      </c>
      <c r="L354" s="130">
        <f t="shared" si="56"/>
        <v>60058.409999999916</v>
      </c>
      <c r="M354" s="135">
        <f t="shared" si="53"/>
        <v>90.06477915632756</v>
      </c>
    </row>
    <row r="355" spans="1:13" ht="28.5" customHeight="1">
      <c r="A355" s="93"/>
      <c r="B355" s="95" t="s">
        <v>494</v>
      </c>
      <c r="C355" s="95"/>
      <c r="D355" s="93" t="s">
        <v>532</v>
      </c>
      <c r="E355" s="93" t="s">
        <v>486</v>
      </c>
      <c r="F355" s="93" t="s">
        <v>439</v>
      </c>
      <c r="G355" s="93" t="s">
        <v>638</v>
      </c>
      <c r="H355" s="93" t="s">
        <v>488</v>
      </c>
      <c r="I355" s="93" t="s">
        <v>430</v>
      </c>
      <c r="J355" s="92">
        <f>J356+J359</f>
        <v>604500</v>
      </c>
      <c r="K355" s="130">
        <f>K356+K359</f>
        <v>544441.5900000001</v>
      </c>
      <c r="L355" s="130">
        <f t="shared" si="56"/>
        <v>60058.409999999916</v>
      </c>
      <c r="M355" s="135">
        <f t="shared" si="53"/>
        <v>90.06477915632756</v>
      </c>
    </row>
    <row r="356" spans="1:13" ht="12.75">
      <c r="A356" s="93"/>
      <c r="B356" s="95" t="s">
        <v>282</v>
      </c>
      <c r="C356" s="95"/>
      <c r="D356" s="93" t="s">
        <v>532</v>
      </c>
      <c r="E356" s="93" t="s">
        <v>486</v>
      </c>
      <c r="F356" s="93" t="s">
        <v>439</v>
      </c>
      <c r="G356" s="93" t="s">
        <v>638</v>
      </c>
      <c r="H356" s="93" t="s">
        <v>488</v>
      </c>
      <c r="I356" s="93" t="s">
        <v>443</v>
      </c>
      <c r="J356" s="92">
        <f>J357</f>
        <v>544500</v>
      </c>
      <c r="K356" s="130">
        <f>K357</f>
        <v>484441.59</v>
      </c>
      <c r="L356" s="130">
        <f t="shared" si="56"/>
        <v>60058.409999999974</v>
      </c>
      <c r="M356" s="135">
        <f t="shared" si="53"/>
        <v>88.96998898071627</v>
      </c>
    </row>
    <row r="357" spans="1:13" ht="12.75">
      <c r="A357" s="93"/>
      <c r="B357" s="95" t="s">
        <v>286</v>
      </c>
      <c r="C357" s="95"/>
      <c r="D357" s="93" t="s">
        <v>532</v>
      </c>
      <c r="E357" s="93" t="s">
        <v>486</v>
      </c>
      <c r="F357" s="93" t="s">
        <v>439</v>
      </c>
      <c r="G357" s="93" t="s">
        <v>638</v>
      </c>
      <c r="H357" s="93" t="s">
        <v>488</v>
      </c>
      <c r="I357" s="93" t="s">
        <v>493</v>
      </c>
      <c r="J357" s="92">
        <f>J358</f>
        <v>544500</v>
      </c>
      <c r="K357" s="130">
        <f>K358</f>
        <v>484441.59</v>
      </c>
      <c r="L357" s="130">
        <f t="shared" si="56"/>
        <v>60058.409999999974</v>
      </c>
      <c r="M357" s="135">
        <f t="shared" si="53"/>
        <v>88.96998898071627</v>
      </c>
    </row>
    <row r="358" spans="1:13" ht="12.75">
      <c r="A358" s="93"/>
      <c r="B358" s="95" t="s">
        <v>418</v>
      </c>
      <c r="C358" s="95"/>
      <c r="D358" s="93" t="s">
        <v>532</v>
      </c>
      <c r="E358" s="93" t="s">
        <v>486</v>
      </c>
      <c r="F358" s="93" t="s">
        <v>439</v>
      </c>
      <c r="G358" s="93" t="s">
        <v>638</v>
      </c>
      <c r="H358" s="93" t="s">
        <v>488</v>
      </c>
      <c r="I358" s="93" t="s">
        <v>490</v>
      </c>
      <c r="J358" s="92">
        <v>544500</v>
      </c>
      <c r="K358" s="130">
        <v>484441.59</v>
      </c>
      <c r="L358" s="130">
        <f t="shared" si="56"/>
        <v>60058.409999999974</v>
      </c>
      <c r="M358" s="135">
        <f t="shared" si="53"/>
        <v>88.96998898071627</v>
      </c>
    </row>
    <row r="359" spans="1:13" ht="12.75">
      <c r="A359" s="93"/>
      <c r="B359" s="95" t="s">
        <v>288</v>
      </c>
      <c r="C359" s="95"/>
      <c r="D359" s="93" t="s">
        <v>532</v>
      </c>
      <c r="E359" s="93" t="s">
        <v>486</v>
      </c>
      <c r="F359" s="93" t="s">
        <v>439</v>
      </c>
      <c r="G359" s="93" t="s">
        <v>638</v>
      </c>
      <c r="H359" s="93" t="s">
        <v>488</v>
      </c>
      <c r="I359" s="93" t="s">
        <v>477</v>
      </c>
      <c r="J359" s="92">
        <f>J360</f>
        <v>60000</v>
      </c>
      <c r="K359" s="130">
        <f>K360</f>
        <v>60000</v>
      </c>
      <c r="L359" s="130">
        <f t="shared" si="56"/>
        <v>0</v>
      </c>
      <c r="M359" s="135">
        <f t="shared" si="53"/>
        <v>100</v>
      </c>
    </row>
    <row r="360" spans="1:13" ht="12.75">
      <c r="A360" s="93"/>
      <c r="B360" s="95" t="s">
        <v>417</v>
      </c>
      <c r="C360" s="95"/>
      <c r="D360" s="93" t="s">
        <v>532</v>
      </c>
      <c r="E360" s="93" t="s">
        <v>486</v>
      </c>
      <c r="F360" s="93" t="s">
        <v>439</v>
      </c>
      <c r="G360" s="93" t="s">
        <v>638</v>
      </c>
      <c r="H360" s="93" t="s">
        <v>488</v>
      </c>
      <c r="I360" s="93" t="s">
        <v>487</v>
      </c>
      <c r="J360" s="92">
        <v>60000</v>
      </c>
      <c r="K360" s="130">
        <v>60000</v>
      </c>
      <c r="L360" s="130">
        <f t="shared" si="56"/>
        <v>0</v>
      </c>
      <c r="M360" s="135">
        <f t="shared" si="53"/>
        <v>100</v>
      </c>
    </row>
    <row r="361" spans="1:13" ht="12.75">
      <c r="A361" s="96"/>
      <c r="B361" s="109" t="s">
        <v>108</v>
      </c>
      <c r="C361" s="109"/>
      <c r="D361" s="96" t="s">
        <v>532</v>
      </c>
      <c r="E361" s="96" t="s">
        <v>486</v>
      </c>
      <c r="F361" s="96" t="s">
        <v>439</v>
      </c>
      <c r="G361" s="96" t="s">
        <v>639</v>
      </c>
      <c r="H361" s="96" t="s">
        <v>430</v>
      </c>
      <c r="I361" s="96" t="s">
        <v>430</v>
      </c>
      <c r="J361" s="98">
        <f aca="true" t="shared" si="58" ref="J361:K363">J362</f>
        <v>200000</v>
      </c>
      <c r="K361" s="114">
        <f t="shared" si="58"/>
        <v>199668.08</v>
      </c>
      <c r="L361" s="114">
        <f t="shared" si="56"/>
        <v>331.9200000000128</v>
      </c>
      <c r="M361" s="135">
        <f t="shared" si="53"/>
        <v>99.83403999999999</v>
      </c>
    </row>
    <row r="362" spans="1:13" ht="24">
      <c r="A362" s="96"/>
      <c r="B362" s="95" t="s">
        <v>495</v>
      </c>
      <c r="C362" s="95"/>
      <c r="D362" s="93" t="s">
        <v>532</v>
      </c>
      <c r="E362" s="93" t="s">
        <v>486</v>
      </c>
      <c r="F362" s="93" t="s">
        <v>439</v>
      </c>
      <c r="G362" s="93" t="s">
        <v>639</v>
      </c>
      <c r="H362" s="93" t="s">
        <v>443</v>
      </c>
      <c r="I362" s="93" t="s">
        <v>430</v>
      </c>
      <c r="J362" s="92">
        <f t="shared" si="58"/>
        <v>200000</v>
      </c>
      <c r="K362" s="130">
        <f t="shared" si="58"/>
        <v>199668.08</v>
      </c>
      <c r="L362" s="130">
        <f t="shared" si="56"/>
        <v>331.9200000000128</v>
      </c>
      <c r="M362" s="135">
        <f t="shared" si="53"/>
        <v>99.83403999999999</v>
      </c>
    </row>
    <row r="363" spans="1:13" ht="24">
      <c r="A363" s="96"/>
      <c r="B363" s="95" t="s">
        <v>435</v>
      </c>
      <c r="C363" s="95"/>
      <c r="D363" s="93" t="s">
        <v>532</v>
      </c>
      <c r="E363" s="93" t="s">
        <v>486</v>
      </c>
      <c r="F363" s="93" t="s">
        <v>439</v>
      </c>
      <c r="G363" s="93" t="s">
        <v>639</v>
      </c>
      <c r="H363" s="93" t="s">
        <v>469</v>
      </c>
      <c r="I363" s="93" t="s">
        <v>430</v>
      </c>
      <c r="J363" s="92">
        <f t="shared" si="58"/>
        <v>200000</v>
      </c>
      <c r="K363" s="130">
        <f t="shared" si="58"/>
        <v>199668.08</v>
      </c>
      <c r="L363" s="130">
        <f aca="true" t="shared" si="59" ref="L363:L381">J363-K363</f>
        <v>331.9200000000128</v>
      </c>
      <c r="M363" s="135">
        <f t="shared" si="53"/>
        <v>99.83403999999999</v>
      </c>
    </row>
    <row r="364" spans="1:13" ht="28.5" customHeight="1">
      <c r="A364" s="96"/>
      <c r="B364" s="95" t="s">
        <v>494</v>
      </c>
      <c r="C364" s="95"/>
      <c r="D364" s="93" t="s">
        <v>532</v>
      </c>
      <c r="E364" s="93" t="s">
        <v>486</v>
      </c>
      <c r="F364" s="93" t="s">
        <v>439</v>
      </c>
      <c r="G364" s="93" t="s">
        <v>639</v>
      </c>
      <c r="H364" s="93" t="s">
        <v>488</v>
      </c>
      <c r="I364" s="93" t="s">
        <v>430</v>
      </c>
      <c r="J364" s="92">
        <f>J365+J368</f>
        <v>200000</v>
      </c>
      <c r="K364" s="130">
        <f>K365+K368</f>
        <v>199668.08</v>
      </c>
      <c r="L364" s="130">
        <f t="shared" si="59"/>
        <v>331.9200000000128</v>
      </c>
      <c r="M364" s="135">
        <f t="shared" si="53"/>
        <v>99.83403999999999</v>
      </c>
    </row>
    <row r="365" spans="1:13" ht="12.75">
      <c r="A365" s="96"/>
      <c r="B365" s="95" t="s">
        <v>282</v>
      </c>
      <c r="C365" s="95"/>
      <c r="D365" s="93" t="s">
        <v>532</v>
      </c>
      <c r="E365" s="93" t="s">
        <v>486</v>
      </c>
      <c r="F365" s="93" t="s">
        <v>439</v>
      </c>
      <c r="G365" s="93" t="s">
        <v>639</v>
      </c>
      <c r="H365" s="93" t="s">
        <v>488</v>
      </c>
      <c r="I365" s="93" t="s">
        <v>443</v>
      </c>
      <c r="J365" s="92">
        <f>J366</f>
        <v>150000</v>
      </c>
      <c r="K365" s="130">
        <f>K366</f>
        <v>149668.08</v>
      </c>
      <c r="L365" s="130">
        <f t="shared" si="59"/>
        <v>331.9200000000128</v>
      </c>
      <c r="M365" s="135">
        <f t="shared" si="53"/>
        <v>99.77871999999999</v>
      </c>
    </row>
    <row r="366" spans="1:13" ht="12.75">
      <c r="A366" s="96"/>
      <c r="B366" s="95" t="s">
        <v>286</v>
      </c>
      <c r="C366" s="95"/>
      <c r="D366" s="93" t="s">
        <v>532</v>
      </c>
      <c r="E366" s="93" t="s">
        <v>486</v>
      </c>
      <c r="F366" s="93" t="s">
        <v>439</v>
      </c>
      <c r="G366" s="93" t="s">
        <v>639</v>
      </c>
      <c r="H366" s="93" t="s">
        <v>488</v>
      </c>
      <c r="I366" s="93" t="s">
        <v>493</v>
      </c>
      <c r="J366" s="92">
        <f>J367</f>
        <v>150000</v>
      </c>
      <c r="K366" s="92">
        <f>K367</f>
        <v>149668.08</v>
      </c>
      <c r="L366" s="130">
        <f t="shared" si="59"/>
        <v>331.9200000000128</v>
      </c>
      <c r="M366" s="135">
        <f t="shared" si="53"/>
        <v>99.77871999999999</v>
      </c>
    </row>
    <row r="367" spans="1:13" ht="12.75">
      <c r="A367" s="96"/>
      <c r="B367" s="95" t="s">
        <v>491</v>
      </c>
      <c r="C367" s="95"/>
      <c r="D367" s="93" t="s">
        <v>532</v>
      </c>
      <c r="E367" s="93" t="s">
        <v>486</v>
      </c>
      <c r="F367" s="93" t="s">
        <v>439</v>
      </c>
      <c r="G367" s="93" t="s">
        <v>639</v>
      </c>
      <c r="H367" s="93" t="s">
        <v>488</v>
      </c>
      <c r="I367" s="93" t="s">
        <v>490</v>
      </c>
      <c r="J367" s="92">
        <v>150000</v>
      </c>
      <c r="K367" s="130">
        <v>149668.08</v>
      </c>
      <c r="L367" s="130">
        <f t="shared" si="59"/>
        <v>331.9200000000128</v>
      </c>
      <c r="M367" s="135">
        <f t="shared" si="53"/>
        <v>99.77871999999999</v>
      </c>
    </row>
    <row r="368" spans="1:13" ht="12.75">
      <c r="A368" s="96"/>
      <c r="B368" s="95" t="s">
        <v>288</v>
      </c>
      <c r="C368" s="95"/>
      <c r="D368" s="93" t="s">
        <v>532</v>
      </c>
      <c r="E368" s="93" t="s">
        <v>486</v>
      </c>
      <c r="F368" s="93" t="s">
        <v>439</v>
      </c>
      <c r="G368" s="93" t="s">
        <v>639</v>
      </c>
      <c r="H368" s="93" t="s">
        <v>488</v>
      </c>
      <c r="I368" s="93" t="s">
        <v>477</v>
      </c>
      <c r="J368" s="92">
        <f>SUM(J369:J370)</f>
        <v>50000</v>
      </c>
      <c r="K368" s="92">
        <f>SUM(K369:K370)</f>
        <v>50000</v>
      </c>
      <c r="L368" s="92">
        <f>SUM(L369:L370)</f>
        <v>0</v>
      </c>
      <c r="M368" s="135">
        <f t="shared" si="53"/>
        <v>100</v>
      </c>
    </row>
    <row r="369" spans="1:13" ht="12.75">
      <c r="A369" s="96"/>
      <c r="B369" s="95" t="s">
        <v>419</v>
      </c>
      <c r="C369" s="95"/>
      <c r="D369" s="93" t="s">
        <v>532</v>
      </c>
      <c r="E369" s="93" t="s">
        <v>486</v>
      </c>
      <c r="F369" s="93" t="s">
        <v>439</v>
      </c>
      <c r="G369" s="93" t="s">
        <v>639</v>
      </c>
      <c r="H369" s="93" t="s">
        <v>488</v>
      </c>
      <c r="I369" s="93" t="s">
        <v>485</v>
      </c>
      <c r="J369" s="92">
        <v>3460</v>
      </c>
      <c r="K369" s="130">
        <v>3460</v>
      </c>
      <c r="L369" s="130">
        <f>J369-K369</f>
        <v>0</v>
      </c>
      <c r="M369" s="135">
        <f t="shared" si="53"/>
        <v>100</v>
      </c>
    </row>
    <row r="370" spans="1:13" ht="12.75">
      <c r="A370" s="96"/>
      <c r="B370" s="95" t="s">
        <v>417</v>
      </c>
      <c r="C370" s="95"/>
      <c r="D370" s="93" t="s">
        <v>532</v>
      </c>
      <c r="E370" s="93" t="s">
        <v>486</v>
      </c>
      <c r="F370" s="93" t="s">
        <v>439</v>
      </c>
      <c r="G370" s="93" t="s">
        <v>639</v>
      </c>
      <c r="H370" s="93" t="s">
        <v>488</v>
      </c>
      <c r="I370" s="93" t="s">
        <v>487</v>
      </c>
      <c r="J370" s="92">
        <v>46540</v>
      </c>
      <c r="K370" s="130">
        <v>46540</v>
      </c>
      <c r="L370" s="130">
        <f t="shared" si="59"/>
        <v>0</v>
      </c>
      <c r="M370" s="135">
        <f t="shared" si="53"/>
        <v>100</v>
      </c>
    </row>
    <row r="371" spans="1:13" ht="15.75" customHeight="1">
      <c r="A371" s="96"/>
      <c r="B371" s="108" t="s">
        <v>496</v>
      </c>
      <c r="C371" s="108"/>
      <c r="D371" s="96" t="s">
        <v>532</v>
      </c>
      <c r="E371" s="96" t="s">
        <v>486</v>
      </c>
      <c r="F371" s="96" t="s">
        <v>439</v>
      </c>
      <c r="G371" s="96" t="s">
        <v>640</v>
      </c>
      <c r="H371" s="96" t="s">
        <v>430</v>
      </c>
      <c r="I371" s="96" t="s">
        <v>430</v>
      </c>
      <c r="J371" s="98">
        <f aca="true" t="shared" si="60" ref="J371:K373">J372</f>
        <v>1821750</v>
      </c>
      <c r="K371" s="114">
        <f t="shared" si="60"/>
        <v>950717.94</v>
      </c>
      <c r="L371" s="114">
        <f t="shared" si="59"/>
        <v>871032.06</v>
      </c>
      <c r="M371" s="135">
        <f t="shared" si="53"/>
        <v>52.18706957595718</v>
      </c>
    </row>
    <row r="372" spans="1:13" ht="24">
      <c r="A372" s="96"/>
      <c r="B372" s="95" t="s">
        <v>495</v>
      </c>
      <c r="C372" s="95"/>
      <c r="D372" s="93" t="s">
        <v>532</v>
      </c>
      <c r="E372" s="93" t="s">
        <v>486</v>
      </c>
      <c r="F372" s="93" t="s">
        <v>439</v>
      </c>
      <c r="G372" s="93" t="s">
        <v>640</v>
      </c>
      <c r="H372" s="93" t="s">
        <v>443</v>
      </c>
      <c r="I372" s="93" t="s">
        <v>430</v>
      </c>
      <c r="J372" s="92">
        <f t="shared" si="60"/>
        <v>1821750</v>
      </c>
      <c r="K372" s="130">
        <f t="shared" si="60"/>
        <v>950717.94</v>
      </c>
      <c r="L372" s="130">
        <f t="shared" si="59"/>
        <v>871032.06</v>
      </c>
      <c r="M372" s="135">
        <f t="shared" si="53"/>
        <v>52.18706957595718</v>
      </c>
    </row>
    <row r="373" spans="1:13" ht="26.25" customHeight="1">
      <c r="A373" s="96"/>
      <c r="B373" s="95" t="s">
        <v>435</v>
      </c>
      <c r="C373" s="95"/>
      <c r="D373" s="93" t="s">
        <v>532</v>
      </c>
      <c r="E373" s="93" t="s">
        <v>486</v>
      </c>
      <c r="F373" s="93" t="s">
        <v>439</v>
      </c>
      <c r="G373" s="93" t="s">
        <v>640</v>
      </c>
      <c r="H373" s="93" t="s">
        <v>469</v>
      </c>
      <c r="I373" s="93" t="s">
        <v>430</v>
      </c>
      <c r="J373" s="92">
        <f t="shared" si="60"/>
        <v>1821750</v>
      </c>
      <c r="K373" s="130">
        <f t="shared" si="60"/>
        <v>950717.94</v>
      </c>
      <c r="L373" s="130">
        <f t="shared" si="59"/>
        <v>871032.06</v>
      </c>
      <c r="M373" s="135">
        <f t="shared" si="53"/>
        <v>52.18706957595718</v>
      </c>
    </row>
    <row r="374" spans="1:13" ht="30" customHeight="1">
      <c r="A374" s="96"/>
      <c r="B374" s="95" t="s">
        <v>494</v>
      </c>
      <c r="C374" s="95"/>
      <c r="D374" s="93" t="s">
        <v>532</v>
      </c>
      <c r="E374" s="93" t="s">
        <v>486</v>
      </c>
      <c r="F374" s="93" t="s">
        <v>439</v>
      </c>
      <c r="G374" s="93" t="s">
        <v>640</v>
      </c>
      <c r="H374" s="93" t="s">
        <v>488</v>
      </c>
      <c r="I374" s="93" t="s">
        <v>430</v>
      </c>
      <c r="J374" s="92">
        <f>J375+J379</f>
        <v>1821750</v>
      </c>
      <c r="K374" s="130">
        <f>K375+K379</f>
        <v>950717.94</v>
      </c>
      <c r="L374" s="130">
        <f t="shared" si="59"/>
        <v>871032.06</v>
      </c>
      <c r="M374" s="135">
        <f t="shared" si="53"/>
        <v>52.18706957595718</v>
      </c>
    </row>
    <row r="375" spans="1:13" ht="12.75">
      <c r="A375" s="96"/>
      <c r="B375" s="95" t="s">
        <v>282</v>
      </c>
      <c r="C375" s="95"/>
      <c r="D375" s="93" t="s">
        <v>532</v>
      </c>
      <c r="E375" s="93" t="s">
        <v>486</v>
      </c>
      <c r="F375" s="93" t="s">
        <v>439</v>
      </c>
      <c r="G375" s="93" t="s">
        <v>640</v>
      </c>
      <c r="H375" s="93" t="s">
        <v>488</v>
      </c>
      <c r="I375" s="93" t="s">
        <v>443</v>
      </c>
      <c r="J375" s="92">
        <f>J376</f>
        <v>1412200</v>
      </c>
      <c r="K375" s="130">
        <f>K376</f>
        <v>804612.84</v>
      </c>
      <c r="L375" s="130">
        <f t="shared" si="59"/>
        <v>607587.16</v>
      </c>
      <c r="M375" s="135">
        <f t="shared" si="53"/>
        <v>56.97584194873247</v>
      </c>
    </row>
    <row r="376" spans="1:13" ht="12.75">
      <c r="A376" s="96"/>
      <c r="B376" s="95" t="s">
        <v>286</v>
      </c>
      <c r="C376" s="95"/>
      <c r="D376" s="93" t="s">
        <v>532</v>
      </c>
      <c r="E376" s="93" t="s">
        <v>486</v>
      </c>
      <c r="F376" s="93" t="s">
        <v>439</v>
      </c>
      <c r="G376" s="93" t="s">
        <v>640</v>
      </c>
      <c r="H376" s="93" t="s">
        <v>488</v>
      </c>
      <c r="I376" s="93" t="s">
        <v>493</v>
      </c>
      <c r="J376" s="92">
        <f>SUM(J377:J378)</f>
        <v>1412200</v>
      </c>
      <c r="K376" s="92">
        <f>SUM(K377:K378)</f>
        <v>804612.84</v>
      </c>
      <c r="L376" s="130">
        <f t="shared" si="59"/>
        <v>607587.16</v>
      </c>
      <c r="M376" s="135">
        <f t="shared" si="53"/>
        <v>56.97584194873247</v>
      </c>
    </row>
    <row r="377" spans="1:13" ht="12.75">
      <c r="A377" s="96"/>
      <c r="B377" s="95" t="s">
        <v>491</v>
      </c>
      <c r="C377" s="95"/>
      <c r="D377" s="93" t="s">
        <v>532</v>
      </c>
      <c r="E377" s="93" t="s">
        <v>486</v>
      </c>
      <c r="F377" s="93" t="s">
        <v>439</v>
      </c>
      <c r="G377" s="93" t="s">
        <v>640</v>
      </c>
      <c r="H377" s="93" t="s">
        <v>488</v>
      </c>
      <c r="I377" s="93" t="s">
        <v>490</v>
      </c>
      <c r="J377" s="92">
        <v>1355641</v>
      </c>
      <c r="K377" s="130">
        <v>804612.84</v>
      </c>
      <c r="L377" s="130">
        <f t="shared" si="59"/>
        <v>551028.16</v>
      </c>
      <c r="M377" s="135">
        <f t="shared" si="53"/>
        <v>59.35294373657922</v>
      </c>
    </row>
    <row r="378" spans="1:13" ht="12.75">
      <c r="A378" s="96"/>
      <c r="B378" s="136" t="s">
        <v>17</v>
      </c>
      <c r="C378" s="95"/>
      <c r="D378" s="93" t="s">
        <v>532</v>
      </c>
      <c r="E378" s="93" t="s">
        <v>486</v>
      </c>
      <c r="F378" s="93" t="s">
        <v>439</v>
      </c>
      <c r="G378" s="93" t="s">
        <v>640</v>
      </c>
      <c r="H378" s="93" t="s">
        <v>488</v>
      </c>
      <c r="I378" s="93" t="s">
        <v>489</v>
      </c>
      <c r="J378" s="92">
        <v>56559</v>
      </c>
      <c r="K378" s="130">
        <v>0</v>
      </c>
      <c r="L378" s="130">
        <f t="shared" si="59"/>
        <v>56559</v>
      </c>
      <c r="M378" s="135">
        <f t="shared" si="53"/>
        <v>0</v>
      </c>
    </row>
    <row r="379" spans="1:13" ht="12.75">
      <c r="A379" s="96"/>
      <c r="B379" s="95" t="s">
        <v>288</v>
      </c>
      <c r="C379" s="95"/>
      <c r="D379" s="93" t="s">
        <v>532</v>
      </c>
      <c r="E379" s="93" t="s">
        <v>486</v>
      </c>
      <c r="F379" s="93" t="s">
        <v>439</v>
      </c>
      <c r="G379" s="93" t="s">
        <v>640</v>
      </c>
      <c r="H379" s="93" t="s">
        <v>488</v>
      </c>
      <c r="I379" s="93" t="s">
        <v>477</v>
      </c>
      <c r="J379" s="92">
        <f>SUM(J380:J381)</f>
        <v>409550</v>
      </c>
      <c r="K379" s="92">
        <f>SUM(K380:K381)</f>
        <v>146105.1</v>
      </c>
      <c r="L379" s="130">
        <f t="shared" si="59"/>
        <v>263444.9</v>
      </c>
      <c r="M379" s="135">
        <f t="shared" si="53"/>
        <v>35.674545232572335</v>
      </c>
    </row>
    <row r="380" spans="1:13" ht="12.75">
      <c r="A380" s="96"/>
      <c r="B380" s="95" t="s">
        <v>419</v>
      </c>
      <c r="C380" s="95"/>
      <c r="D380" s="93" t="s">
        <v>532</v>
      </c>
      <c r="E380" s="93" t="s">
        <v>486</v>
      </c>
      <c r="F380" s="93" t="s">
        <v>439</v>
      </c>
      <c r="G380" s="93" t="s">
        <v>640</v>
      </c>
      <c r="H380" s="93" t="s">
        <v>488</v>
      </c>
      <c r="I380" s="93" t="s">
        <v>485</v>
      </c>
      <c r="J380" s="92">
        <v>263440</v>
      </c>
      <c r="K380" s="130">
        <v>0</v>
      </c>
      <c r="L380" s="130">
        <f t="shared" si="59"/>
        <v>263440</v>
      </c>
      <c r="M380" s="135">
        <f t="shared" si="53"/>
        <v>0</v>
      </c>
    </row>
    <row r="381" spans="1:13" ht="12.75">
      <c r="A381" s="96"/>
      <c r="B381" s="95" t="s">
        <v>417</v>
      </c>
      <c r="C381" s="95"/>
      <c r="D381" s="93" t="s">
        <v>532</v>
      </c>
      <c r="E381" s="93" t="s">
        <v>486</v>
      </c>
      <c r="F381" s="93" t="s">
        <v>439</v>
      </c>
      <c r="G381" s="93" t="s">
        <v>640</v>
      </c>
      <c r="H381" s="93" t="s">
        <v>488</v>
      </c>
      <c r="I381" s="93" t="s">
        <v>487</v>
      </c>
      <c r="J381" s="92">
        <v>146110</v>
      </c>
      <c r="K381" s="130">
        <v>146105.1</v>
      </c>
      <c r="L381" s="130">
        <f t="shared" si="59"/>
        <v>4.899999999994179</v>
      </c>
      <c r="M381" s="135">
        <f t="shared" si="53"/>
        <v>99.99664636232976</v>
      </c>
    </row>
    <row r="382" spans="1:13" ht="36">
      <c r="A382" s="96"/>
      <c r="B382" s="100" t="s">
        <v>688</v>
      </c>
      <c r="C382" s="100"/>
      <c r="D382" s="96" t="s">
        <v>532</v>
      </c>
      <c r="E382" s="96" t="s">
        <v>486</v>
      </c>
      <c r="F382" s="96" t="s">
        <v>439</v>
      </c>
      <c r="G382" s="96" t="s">
        <v>694</v>
      </c>
      <c r="H382" s="96" t="s">
        <v>430</v>
      </c>
      <c r="I382" s="96" t="s">
        <v>430</v>
      </c>
      <c r="J382" s="98">
        <f aca="true" t="shared" si="61" ref="J382:L388">J383</f>
        <v>510000</v>
      </c>
      <c r="K382" s="98">
        <f t="shared" si="61"/>
        <v>291000</v>
      </c>
      <c r="L382" s="98">
        <f t="shared" si="61"/>
        <v>219000</v>
      </c>
      <c r="M382" s="135">
        <f t="shared" si="53"/>
        <v>57.05882352941176</v>
      </c>
    </row>
    <row r="383" spans="1:13" ht="60">
      <c r="A383" s="96"/>
      <c r="B383" s="100" t="s">
        <v>887</v>
      </c>
      <c r="C383" s="100"/>
      <c r="D383" s="96" t="s">
        <v>532</v>
      </c>
      <c r="E383" s="96" t="s">
        <v>486</v>
      </c>
      <c r="F383" s="96" t="s">
        <v>439</v>
      </c>
      <c r="G383" s="96" t="s">
        <v>693</v>
      </c>
      <c r="H383" s="96" t="s">
        <v>430</v>
      </c>
      <c r="I383" s="96" t="s">
        <v>430</v>
      </c>
      <c r="J383" s="98">
        <f t="shared" si="61"/>
        <v>510000</v>
      </c>
      <c r="K383" s="98">
        <f t="shared" si="61"/>
        <v>291000</v>
      </c>
      <c r="L383" s="98">
        <f t="shared" si="61"/>
        <v>219000</v>
      </c>
      <c r="M383" s="135">
        <f t="shared" si="53"/>
        <v>57.05882352941176</v>
      </c>
    </row>
    <row r="384" spans="1:13" ht="24">
      <c r="A384" s="96"/>
      <c r="B384" s="95" t="s">
        <v>495</v>
      </c>
      <c r="C384" s="95"/>
      <c r="D384" s="93" t="s">
        <v>532</v>
      </c>
      <c r="E384" s="93" t="s">
        <v>486</v>
      </c>
      <c r="F384" s="93" t="s">
        <v>439</v>
      </c>
      <c r="G384" s="93" t="s">
        <v>693</v>
      </c>
      <c r="H384" s="93" t="s">
        <v>443</v>
      </c>
      <c r="I384" s="93" t="s">
        <v>430</v>
      </c>
      <c r="J384" s="92">
        <f t="shared" si="61"/>
        <v>510000</v>
      </c>
      <c r="K384" s="92">
        <f t="shared" si="61"/>
        <v>291000</v>
      </c>
      <c r="L384" s="92">
        <f t="shared" si="61"/>
        <v>219000</v>
      </c>
      <c r="M384" s="135">
        <f t="shared" si="53"/>
        <v>57.05882352941176</v>
      </c>
    </row>
    <row r="385" spans="1:13" ht="24">
      <c r="A385" s="96"/>
      <c r="B385" s="95" t="s">
        <v>435</v>
      </c>
      <c r="C385" s="95"/>
      <c r="D385" s="93" t="s">
        <v>532</v>
      </c>
      <c r="E385" s="93" t="s">
        <v>486</v>
      </c>
      <c r="F385" s="93" t="s">
        <v>439</v>
      </c>
      <c r="G385" s="93" t="s">
        <v>693</v>
      </c>
      <c r="H385" s="93" t="s">
        <v>469</v>
      </c>
      <c r="I385" s="93" t="s">
        <v>430</v>
      </c>
      <c r="J385" s="92">
        <f t="shared" si="61"/>
        <v>510000</v>
      </c>
      <c r="K385" s="92">
        <f t="shared" si="61"/>
        <v>291000</v>
      </c>
      <c r="L385" s="92">
        <f t="shared" si="61"/>
        <v>219000</v>
      </c>
      <c r="M385" s="135">
        <f t="shared" si="53"/>
        <v>57.05882352941176</v>
      </c>
    </row>
    <row r="386" spans="1:13" ht="24">
      <c r="A386" s="96"/>
      <c r="B386" s="95" t="s">
        <v>494</v>
      </c>
      <c r="C386" s="95"/>
      <c r="D386" s="93" t="s">
        <v>532</v>
      </c>
      <c r="E386" s="93" t="s">
        <v>486</v>
      </c>
      <c r="F386" s="93" t="s">
        <v>439</v>
      </c>
      <c r="G386" s="93" t="s">
        <v>693</v>
      </c>
      <c r="H386" s="93" t="s">
        <v>488</v>
      </c>
      <c r="I386" s="93" t="s">
        <v>430</v>
      </c>
      <c r="J386" s="92">
        <f t="shared" si="61"/>
        <v>510000</v>
      </c>
      <c r="K386" s="92">
        <f t="shared" si="61"/>
        <v>291000</v>
      </c>
      <c r="L386" s="92">
        <f t="shared" si="61"/>
        <v>219000</v>
      </c>
      <c r="M386" s="135">
        <f t="shared" si="53"/>
        <v>57.05882352941176</v>
      </c>
    </row>
    <row r="387" spans="1:13" ht="12.75">
      <c r="A387" s="96"/>
      <c r="B387" s="95" t="s">
        <v>282</v>
      </c>
      <c r="C387" s="95"/>
      <c r="D387" s="93" t="s">
        <v>532</v>
      </c>
      <c r="E387" s="93" t="s">
        <v>486</v>
      </c>
      <c r="F387" s="93" t="s">
        <v>439</v>
      </c>
      <c r="G387" s="93" t="s">
        <v>693</v>
      </c>
      <c r="H387" s="93" t="s">
        <v>488</v>
      </c>
      <c r="I387" s="93" t="s">
        <v>443</v>
      </c>
      <c r="J387" s="92">
        <f t="shared" si="61"/>
        <v>510000</v>
      </c>
      <c r="K387" s="92">
        <f t="shared" si="61"/>
        <v>291000</v>
      </c>
      <c r="L387" s="92">
        <f t="shared" si="61"/>
        <v>219000</v>
      </c>
      <c r="M387" s="135">
        <f t="shared" si="53"/>
        <v>57.05882352941176</v>
      </c>
    </row>
    <row r="388" spans="1:13" ht="12.75">
      <c r="A388" s="96"/>
      <c r="B388" s="95" t="s">
        <v>286</v>
      </c>
      <c r="C388" s="95"/>
      <c r="D388" s="93" t="s">
        <v>532</v>
      </c>
      <c r="E388" s="93" t="s">
        <v>486</v>
      </c>
      <c r="F388" s="93" t="s">
        <v>439</v>
      </c>
      <c r="G388" s="93" t="s">
        <v>693</v>
      </c>
      <c r="H388" s="93" t="s">
        <v>488</v>
      </c>
      <c r="I388" s="93" t="s">
        <v>493</v>
      </c>
      <c r="J388" s="92">
        <f t="shared" si="61"/>
        <v>510000</v>
      </c>
      <c r="K388" s="92">
        <f t="shared" si="61"/>
        <v>291000</v>
      </c>
      <c r="L388" s="92">
        <f t="shared" si="61"/>
        <v>219000</v>
      </c>
      <c r="M388" s="135">
        <f t="shared" si="53"/>
        <v>57.05882352941176</v>
      </c>
    </row>
    <row r="389" spans="1:13" ht="12.75">
      <c r="A389" s="96"/>
      <c r="B389" s="95" t="s">
        <v>491</v>
      </c>
      <c r="C389" s="95"/>
      <c r="D389" s="93" t="s">
        <v>532</v>
      </c>
      <c r="E389" s="93" t="s">
        <v>486</v>
      </c>
      <c r="F389" s="93" t="s">
        <v>439</v>
      </c>
      <c r="G389" s="93" t="s">
        <v>693</v>
      </c>
      <c r="H389" s="93" t="s">
        <v>488</v>
      </c>
      <c r="I389" s="93" t="s">
        <v>490</v>
      </c>
      <c r="J389" s="92">
        <v>510000</v>
      </c>
      <c r="K389" s="130">
        <v>291000</v>
      </c>
      <c r="L389" s="130">
        <f>J389-K389</f>
        <v>219000</v>
      </c>
      <c r="M389" s="135">
        <f t="shared" si="53"/>
        <v>57.05882352941176</v>
      </c>
    </row>
    <row r="390" spans="1:13" ht="12.75">
      <c r="A390" s="96"/>
      <c r="B390" s="100" t="s">
        <v>561</v>
      </c>
      <c r="C390" s="100"/>
      <c r="D390" s="96" t="s">
        <v>532</v>
      </c>
      <c r="E390" s="96" t="s">
        <v>486</v>
      </c>
      <c r="F390" s="96" t="s">
        <v>439</v>
      </c>
      <c r="G390" s="96" t="s">
        <v>642</v>
      </c>
      <c r="H390" s="96" t="s">
        <v>430</v>
      </c>
      <c r="I390" s="96" t="s">
        <v>430</v>
      </c>
      <c r="J390" s="98">
        <f aca="true" t="shared" si="62" ref="J390:L394">J391</f>
        <v>200000</v>
      </c>
      <c r="K390" s="98">
        <f t="shared" si="62"/>
        <v>198163.98</v>
      </c>
      <c r="L390" s="98">
        <f t="shared" si="62"/>
        <v>1836.0199999999895</v>
      </c>
      <c r="M390" s="135">
        <f t="shared" si="53"/>
        <v>99.08199</v>
      </c>
    </row>
    <row r="391" spans="1:13" ht="24.75" customHeight="1">
      <c r="A391" s="96"/>
      <c r="B391" s="95" t="s">
        <v>560</v>
      </c>
      <c r="C391" s="100"/>
      <c r="D391" s="93" t="s">
        <v>532</v>
      </c>
      <c r="E391" s="93" t="s">
        <v>486</v>
      </c>
      <c r="F391" s="93" t="s">
        <v>439</v>
      </c>
      <c r="G391" s="93" t="s">
        <v>641</v>
      </c>
      <c r="H391" s="93" t="s">
        <v>558</v>
      </c>
      <c r="I391" s="93" t="s">
        <v>430</v>
      </c>
      <c r="J391" s="92">
        <f t="shared" si="62"/>
        <v>200000</v>
      </c>
      <c r="K391" s="92">
        <f t="shared" si="62"/>
        <v>198163.98</v>
      </c>
      <c r="L391" s="92">
        <f t="shared" si="62"/>
        <v>1836.0199999999895</v>
      </c>
      <c r="M391" s="135">
        <f t="shared" si="53"/>
        <v>99.08199</v>
      </c>
    </row>
    <row r="392" spans="1:13" ht="12.75">
      <c r="A392" s="96"/>
      <c r="B392" s="95" t="s">
        <v>559</v>
      </c>
      <c r="C392" s="100"/>
      <c r="D392" s="93" t="s">
        <v>532</v>
      </c>
      <c r="E392" s="93" t="s">
        <v>486</v>
      </c>
      <c r="F392" s="93" t="s">
        <v>439</v>
      </c>
      <c r="G392" s="93" t="s">
        <v>641</v>
      </c>
      <c r="H392" s="93" t="s">
        <v>557</v>
      </c>
      <c r="I392" s="93" t="s">
        <v>430</v>
      </c>
      <c r="J392" s="92">
        <f t="shared" si="62"/>
        <v>200000</v>
      </c>
      <c r="K392" s="92">
        <f t="shared" si="62"/>
        <v>198163.98</v>
      </c>
      <c r="L392" s="92">
        <f t="shared" si="62"/>
        <v>1836.0199999999895</v>
      </c>
      <c r="M392" s="135">
        <f t="shared" si="53"/>
        <v>99.08199</v>
      </c>
    </row>
    <row r="393" spans="1:13" ht="36">
      <c r="A393" s="96"/>
      <c r="B393" s="95" t="s">
        <v>556</v>
      </c>
      <c r="C393" s="95"/>
      <c r="D393" s="93" t="s">
        <v>532</v>
      </c>
      <c r="E393" s="93" t="s">
        <v>486</v>
      </c>
      <c r="F393" s="93" t="s">
        <v>439</v>
      </c>
      <c r="G393" s="93" t="s">
        <v>641</v>
      </c>
      <c r="H393" s="93" t="s">
        <v>555</v>
      </c>
      <c r="I393" s="93" t="s">
        <v>430</v>
      </c>
      <c r="J393" s="92">
        <f t="shared" si="62"/>
        <v>200000</v>
      </c>
      <c r="K393" s="92">
        <f t="shared" si="62"/>
        <v>198163.98</v>
      </c>
      <c r="L393" s="92">
        <f t="shared" si="62"/>
        <v>1836.0199999999895</v>
      </c>
      <c r="M393" s="135">
        <f t="shared" si="53"/>
        <v>99.08199</v>
      </c>
    </row>
    <row r="394" spans="1:13" ht="12.75">
      <c r="A394" s="96"/>
      <c r="B394" s="95" t="s">
        <v>288</v>
      </c>
      <c r="C394" s="95"/>
      <c r="D394" s="93" t="s">
        <v>532</v>
      </c>
      <c r="E394" s="93" t="s">
        <v>486</v>
      </c>
      <c r="F394" s="93" t="s">
        <v>439</v>
      </c>
      <c r="G394" s="93" t="s">
        <v>641</v>
      </c>
      <c r="H394" s="93" t="s">
        <v>555</v>
      </c>
      <c r="I394" s="93" t="s">
        <v>477</v>
      </c>
      <c r="J394" s="92">
        <f t="shared" si="62"/>
        <v>200000</v>
      </c>
      <c r="K394" s="92">
        <f t="shared" si="62"/>
        <v>198163.98</v>
      </c>
      <c r="L394" s="92">
        <f t="shared" si="62"/>
        <v>1836.0199999999895</v>
      </c>
      <c r="M394" s="135">
        <f t="shared" si="53"/>
        <v>99.08199</v>
      </c>
    </row>
    <row r="395" spans="1:13" ht="12.75">
      <c r="A395" s="96"/>
      <c r="B395" s="95" t="s">
        <v>419</v>
      </c>
      <c r="C395" s="95"/>
      <c r="D395" s="93" t="s">
        <v>532</v>
      </c>
      <c r="E395" s="93" t="s">
        <v>486</v>
      </c>
      <c r="F395" s="93" t="s">
        <v>439</v>
      </c>
      <c r="G395" s="93" t="s">
        <v>641</v>
      </c>
      <c r="H395" s="93" t="s">
        <v>555</v>
      </c>
      <c r="I395" s="93" t="s">
        <v>485</v>
      </c>
      <c r="J395" s="92">
        <v>200000</v>
      </c>
      <c r="K395" s="130">
        <v>198163.98</v>
      </c>
      <c r="L395" s="130">
        <f>J395-K395</f>
        <v>1836.0199999999895</v>
      </c>
      <c r="M395" s="135">
        <f t="shared" si="53"/>
        <v>99.08199</v>
      </c>
    </row>
    <row r="396" spans="1:13" ht="12.75">
      <c r="A396" s="96"/>
      <c r="B396" s="108" t="s">
        <v>484</v>
      </c>
      <c r="C396" s="108"/>
      <c r="D396" s="96" t="s">
        <v>532</v>
      </c>
      <c r="E396" s="96" t="s">
        <v>483</v>
      </c>
      <c r="F396" s="96" t="s">
        <v>463</v>
      </c>
      <c r="G396" s="101" t="s">
        <v>447</v>
      </c>
      <c r="H396" s="96" t="s">
        <v>430</v>
      </c>
      <c r="I396" s="96" t="s">
        <v>430</v>
      </c>
      <c r="J396" s="98">
        <f aca="true" t="shared" si="63" ref="J396:L398">J397</f>
        <v>825200</v>
      </c>
      <c r="K396" s="114">
        <f t="shared" si="63"/>
        <v>597270</v>
      </c>
      <c r="L396" s="114">
        <f>J396-K396</f>
        <v>227930</v>
      </c>
      <c r="M396" s="135">
        <f t="shared" si="53"/>
        <v>72.37881725642269</v>
      </c>
    </row>
    <row r="397" spans="1:13" ht="12.75">
      <c r="A397" s="96"/>
      <c r="B397" s="108" t="s">
        <v>84</v>
      </c>
      <c r="C397" s="108"/>
      <c r="D397" s="96" t="s">
        <v>532</v>
      </c>
      <c r="E397" s="96" t="s">
        <v>483</v>
      </c>
      <c r="F397" s="96" t="s">
        <v>483</v>
      </c>
      <c r="G397" s="101" t="s">
        <v>447</v>
      </c>
      <c r="H397" s="96" t="s">
        <v>430</v>
      </c>
      <c r="I397" s="96" t="s">
        <v>430</v>
      </c>
      <c r="J397" s="98">
        <f>J398</f>
        <v>825200</v>
      </c>
      <c r="K397" s="98">
        <f t="shared" si="63"/>
        <v>597270</v>
      </c>
      <c r="L397" s="98">
        <f t="shared" si="63"/>
        <v>227930</v>
      </c>
      <c r="M397" s="135">
        <f t="shared" si="53"/>
        <v>72.37881725642269</v>
      </c>
    </row>
    <row r="398" spans="1:13" ht="48.75" customHeight="1">
      <c r="A398" s="93"/>
      <c r="B398" s="99" t="s">
        <v>646</v>
      </c>
      <c r="C398" s="99"/>
      <c r="D398" s="96" t="s">
        <v>532</v>
      </c>
      <c r="E398" s="96" t="s">
        <v>483</v>
      </c>
      <c r="F398" s="96" t="s">
        <v>483</v>
      </c>
      <c r="G398" s="96" t="s">
        <v>647</v>
      </c>
      <c r="H398" s="96" t="s">
        <v>430</v>
      </c>
      <c r="I398" s="96" t="s">
        <v>430</v>
      </c>
      <c r="J398" s="98">
        <f>J399</f>
        <v>825200</v>
      </c>
      <c r="K398" s="98">
        <f t="shared" si="63"/>
        <v>597270</v>
      </c>
      <c r="L398" s="98">
        <f t="shared" si="63"/>
        <v>227930</v>
      </c>
      <c r="M398" s="135">
        <f t="shared" si="53"/>
        <v>72.37881725642269</v>
      </c>
    </row>
    <row r="399" spans="1:13" ht="73.5" customHeight="1">
      <c r="A399" s="93"/>
      <c r="B399" s="121" t="s">
        <v>644</v>
      </c>
      <c r="C399" s="99"/>
      <c r="D399" s="96" t="s">
        <v>532</v>
      </c>
      <c r="E399" s="96" t="s">
        <v>483</v>
      </c>
      <c r="F399" s="96" t="s">
        <v>483</v>
      </c>
      <c r="G399" s="96" t="s">
        <v>645</v>
      </c>
      <c r="H399" s="96" t="s">
        <v>430</v>
      </c>
      <c r="I399" s="96" t="s">
        <v>430</v>
      </c>
      <c r="J399" s="98">
        <f aca="true" t="shared" si="64" ref="J399:J405">J400</f>
        <v>825200</v>
      </c>
      <c r="K399" s="114">
        <f aca="true" t="shared" si="65" ref="K399:K405">K400</f>
        <v>597270</v>
      </c>
      <c r="L399" s="114">
        <f aca="true" t="shared" si="66" ref="L399:L405">L400</f>
        <v>227930</v>
      </c>
      <c r="M399" s="135">
        <f t="shared" si="53"/>
        <v>72.37881725642269</v>
      </c>
    </row>
    <row r="400" spans="1:13" ht="49.5" customHeight="1">
      <c r="A400" s="93"/>
      <c r="B400" s="121" t="s">
        <v>461</v>
      </c>
      <c r="C400" s="99"/>
      <c r="D400" s="96" t="s">
        <v>532</v>
      </c>
      <c r="E400" s="96" t="s">
        <v>483</v>
      </c>
      <c r="F400" s="96" t="s">
        <v>483</v>
      </c>
      <c r="G400" s="96" t="s">
        <v>643</v>
      </c>
      <c r="H400" s="96" t="s">
        <v>430</v>
      </c>
      <c r="I400" s="96" t="s">
        <v>430</v>
      </c>
      <c r="J400" s="98">
        <f>J401</f>
        <v>825200</v>
      </c>
      <c r="K400" s="98">
        <f t="shared" si="65"/>
        <v>597270</v>
      </c>
      <c r="L400" s="98">
        <f t="shared" si="66"/>
        <v>227930</v>
      </c>
      <c r="M400" s="135">
        <f t="shared" si="53"/>
        <v>72.37881725642269</v>
      </c>
    </row>
    <row r="401" spans="1:13" ht="30" customHeight="1">
      <c r="A401" s="93"/>
      <c r="B401" s="150" t="s">
        <v>473</v>
      </c>
      <c r="C401" s="99"/>
      <c r="D401" s="96" t="s">
        <v>532</v>
      </c>
      <c r="E401" s="96" t="s">
        <v>483</v>
      </c>
      <c r="F401" s="96" t="s">
        <v>483</v>
      </c>
      <c r="G401" s="96" t="s">
        <v>643</v>
      </c>
      <c r="H401" s="96" t="s">
        <v>430</v>
      </c>
      <c r="I401" s="96" t="s">
        <v>430</v>
      </c>
      <c r="J401" s="98">
        <f t="shared" si="64"/>
        <v>825200</v>
      </c>
      <c r="K401" s="114">
        <f t="shared" si="65"/>
        <v>597270</v>
      </c>
      <c r="L401" s="114">
        <f t="shared" si="66"/>
        <v>227930</v>
      </c>
      <c r="M401" s="135">
        <f t="shared" si="53"/>
        <v>72.37881725642269</v>
      </c>
    </row>
    <row r="402" spans="1:13" ht="27.75" customHeight="1">
      <c r="A402" s="93"/>
      <c r="B402" s="122" t="s">
        <v>473</v>
      </c>
      <c r="C402" s="99"/>
      <c r="D402" s="93" t="s">
        <v>532</v>
      </c>
      <c r="E402" s="93" t="s">
        <v>483</v>
      </c>
      <c r="F402" s="93" t="s">
        <v>483</v>
      </c>
      <c r="G402" s="93" t="s">
        <v>643</v>
      </c>
      <c r="H402" s="93" t="s">
        <v>472</v>
      </c>
      <c r="I402" s="93" t="s">
        <v>430</v>
      </c>
      <c r="J402" s="92">
        <f t="shared" si="64"/>
        <v>825200</v>
      </c>
      <c r="K402" s="130">
        <f t="shared" si="65"/>
        <v>597270</v>
      </c>
      <c r="L402" s="130">
        <f t="shared" si="66"/>
        <v>227930</v>
      </c>
      <c r="M402" s="135">
        <f t="shared" si="53"/>
        <v>72.37881725642269</v>
      </c>
    </row>
    <row r="403" spans="1:13" ht="17.25" customHeight="1">
      <c r="A403" s="93"/>
      <c r="B403" s="122" t="s">
        <v>534</v>
      </c>
      <c r="C403" s="99"/>
      <c r="D403" s="93" t="s">
        <v>532</v>
      </c>
      <c r="E403" s="93" t="s">
        <v>483</v>
      </c>
      <c r="F403" s="93" t="s">
        <v>483</v>
      </c>
      <c r="G403" s="93" t="s">
        <v>643</v>
      </c>
      <c r="H403" s="93" t="s">
        <v>470</v>
      </c>
      <c r="I403" s="93" t="s">
        <v>430</v>
      </c>
      <c r="J403" s="92">
        <f t="shared" si="64"/>
        <v>825200</v>
      </c>
      <c r="K403" s="130">
        <f t="shared" si="65"/>
        <v>597270</v>
      </c>
      <c r="L403" s="130">
        <f t="shared" si="66"/>
        <v>227930</v>
      </c>
      <c r="M403" s="135">
        <f t="shared" si="53"/>
        <v>72.37881725642269</v>
      </c>
    </row>
    <row r="404" spans="1:13" ht="36.75" customHeight="1">
      <c r="A404" s="93"/>
      <c r="B404" s="123" t="s">
        <v>535</v>
      </c>
      <c r="C404" s="99"/>
      <c r="D404" s="93" t="s">
        <v>532</v>
      </c>
      <c r="E404" s="93" t="s">
        <v>483</v>
      </c>
      <c r="F404" s="93" t="s">
        <v>483</v>
      </c>
      <c r="G404" s="93" t="s">
        <v>643</v>
      </c>
      <c r="H404" s="93" t="s">
        <v>467</v>
      </c>
      <c r="I404" s="93" t="s">
        <v>430</v>
      </c>
      <c r="J404" s="92">
        <f t="shared" si="64"/>
        <v>825200</v>
      </c>
      <c r="K404" s="130">
        <f t="shared" si="65"/>
        <v>597270</v>
      </c>
      <c r="L404" s="130">
        <f t="shared" si="66"/>
        <v>227930</v>
      </c>
      <c r="M404" s="135">
        <f t="shared" si="53"/>
        <v>72.37881725642269</v>
      </c>
    </row>
    <row r="405" spans="1:13" ht="13.5" customHeight="1">
      <c r="A405" s="93"/>
      <c r="B405" s="95" t="s">
        <v>282</v>
      </c>
      <c r="C405" s="99"/>
      <c r="D405" s="93" t="s">
        <v>532</v>
      </c>
      <c r="E405" s="93" t="s">
        <v>483</v>
      </c>
      <c r="F405" s="93" t="s">
        <v>483</v>
      </c>
      <c r="G405" s="93" t="s">
        <v>643</v>
      </c>
      <c r="H405" s="93" t="s">
        <v>467</v>
      </c>
      <c r="I405" s="93" t="s">
        <v>443</v>
      </c>
      <c r="J405" s="92">
        <f t="shared" si="64"/>
        <v>825200</v>
      </c>
      <c r="K405" s="130">
        <f t="shared" si="65"/>
        <v>597270</v>
      </c>
      <c r="L405" s="130">
        <f t="shared" si="66"/>
        <v>227930</v>
      </c>
      <c r="M405" s="135">
        <f t="shared" si="53"/>
        <v>72.37881725642269</v>
      </c>
    </row>
    <row r="406" spans="1:13" ht="14.25" customHeight="1">
      <c r="A406" s="93"/>
      <c r="B406" s="102" t="s">
        <v>303</v>
      </c>
      <c r="C406" s="99"/>
      <c r="D406" s="93" t="s">
        <v>532</v>
      </c>
      <c r="E406" s="93" t="s">
        <v>483</v>
      </c>
      <c r="F406" s="93" t="s">
        <v>483</v>
      </c>
      <c r="G406" s="93" t="s">
        <v>643</v>
      </c>
      <c r="H406" s="93" t="s">
        <v>467</v>
      </c>
      <c r="I406" s="93" t="s">
        <v>469</v>
      </c>
      <c r="J406" s="92">
        <f>J407</f>
        <v>825200</v>
      </c>
      <c r="K406" s="130">
        <f>K407</f>
        <v>597270</v>
      </c>
      <c r="L406" s="130">
        <f>L407</f>
        <v>227930</v>
      </c>
      <c r="M406" s="135">
        <f t="shared" si="53"/>
        <v>72.37881725642269</v>
      </c>
    </row>
    <row r="407" spans="1:13" ht="24" customHeight="1">
      <c r="A407" s="93"/>
      <c r="B407" s="102" t="s">
        <v>537</v>
      </c>
      <c r="C407" s="99"/>
      <c r="D407" s="93" t="s">
        <v>532</v>
      </c>
      <c r="E407" s="93" t="s">
        <v>483</v>
      </c>
      <c r="F407" s="93" t="s">
        <v>483</v>
      </c>
      <c r="G407" s="93" t="s">
        <v>643</v>
      </c>
      <c r="H407" s="93" t="s">
        <v>467</v>
      </c>
      <c r="I407" s="93" t="s">
        <v>466</v>
      </c>
      <c r="J407" s="92">
        <v>825200</v>
      </c>
      <c r="K407" s="130">
        <v>597270</v>
      </c>
      <c r="L407" s="130">
        <f>J407-K407</f>
        <v>227930</v>
      </c>
      <c r="M407" s="135">
        <f t="shared" si="53"/>
        <v>72.37881725642269</v>
      </c>
    </row>
    <row r="408" spans="1:13" ht="12.75">
      <c r="A408" s="96"/>
      <c r="B408" s="100" t="s">
        <v>482</v>
      </c>
      <c r="C408" s="100"/>
      <c r="D408" s="96" t="s">
        <v>532</v>
      </c>
      <c r="E408" s="96" t="s">
        <v>481</v>
      </c>
      <c r="F408" s="96" t="s">
        <v>463</v>
      </c>
      <c r="G408" s="101" t="s">
        <v>447</v>
      </c>
      <c r="H408" s="96" t="s">
        <v>430</v>
      </c>
      <c r="I408" s="96" t="s">
        <v>430</v>
      </c>
      <c r="J408" s="98">
        <f>J409</f>
        <v>14521400</v>
      </c>
      <c r="K408" s="114">
        <f>K409</f>
        <v>7326800</v>
      </c>
      <c r="L408" s="114">
        <f>J408-K408</f>
        <v>7194600</v>
      </c>
      <c r="M408" s="135">
        <f aca="true" t="shared" si="67" ref="M408:M490">K408/J408*100</f>
        <v>50.45519027091052</v>
      </c>
    </row>
    <row r="409" spans="1:13" ht="12.75">
      <c r="A409" s="93"/>
      <c r="B409" s="100" t="s">
        <v>80</v>
      </c>
      <c r="C409" s="100"/>
      <c r="D409" s="96" t="s">
        <v>532</v>
      </c>
      <c r="E409" s="96" t="s">
        <v>481</v>
      </c>
      <c r="F409" s="96" t="s">
        <v>440</v>
      </c>
      <c r="G409" s="101" t="s">
        <v>447</v>
      </c>
      <c r="H409" s="96" t="s">
        <v>430</v>
      </c>
      <c r="I409" s="96" t="s">
        <v>430</v>
      </c>
      <c r="J409" s="98">
        <f>J410</f>
        <v>14521400</v>
      </c>
      <c r="K409" s="114">
        <f>K410</f>
        <v>7326800</v>
      </c>
      <c r="L409" s="114">
        <f>J409-K409</f>
        <v>7194600</v>
      </c>
      <c r="M409" s="135">
        <f t="shared" si="67"/>
        <v>50.45519027091052</v>
      </c>
    </row>
    <row r="410" spans="1:13" ht="48">
      <c r="A410" s="93"/>
      <c r="B410" s="100" t="s">
        <v>646</v>
      </c>
      <c r="C410" s="100"/>
      <c r="D410" s="96" t="s">
        <v>532</v>
      </c>
      <c r="E410" s="96" t="s">
        <v>481</v>
      </c>
      <c r="F410" s="96" t="s">
        <v>440</v>
      </c>
      <c r="G410" s="96" t="s">
        <v>647</v>
      </c>
      <c r="H410" s="96" t="s">
        <v>430</v>
      </c>
      <c r="I410" s="96" t="s">
        <v>430</v>
      </c>
      <c r="J410" s="98">
        <f>J411+J443</f>
        <v>14521400</v>
      </c>
      <c r="K410" s="98">
        <f>K411+K443</f>
        <v>7326800</v>
      </c>
      <c r="L410" s="98">
        <f>L411+L443</f>
        <v>7194600</v>
      </c>
      <c r="M410" s="135">
        <f t="shared" si="67"/>
        <v>50.45519027091052</v>
      </c>
    </row>
    <row r="411" spans="1:13" ht="72">
      <c r="A411" s="93"/>
      <c r="B411" s="100" t="s">
        <v>649</v>
      </c>
      <c r="C411" s="100"/>
      <c r="D411" s="96" t="s">
        <v>532</v>
      </c>
      <c r="E411" s="96" t="s">
        <v>481</v>
      </c>
      <c r="F411" s="96" t="s">
        <v>440</v>
      </c>
      <c r="G411" s="96" t="s">
        <v>648</v>
      </c>
      <c r="H411" s="96" t="s">
        <v>430</v>
      </c>
      <c r="I411" s="96" t="s">
        <v>430</v>
      </c>
      <c r="J411" s="98">
        <f>J412+J420+J429+J436</f>
        <v>11941487.77</v>
      </c>
      <c r="K411" s="98">
        <f>K412+K420+K429+K436</f>
        <v>5691400</v>
      </c>
      <c r="L411" s="98">
        <f>L412+L420+L429+L436</f>
        <v>6250087.77</v>
      </c>
      <c r="M411" s="135">
        <f t="shared" si="67"/>
        <v>47.66072795634576</v>
      </c>
    </row>
    <row r="412" spans="1:13" ht="49.5" customHeight="1">
      <c r="A412" s="93"/>
      <c r="B412" s="140" t="s">
        <v>461</v>
      </c>
      <c r="C412" s="95"/>
      <c r="D412" s="96" t="s">
        <v>532</v>
      </c>
      <c r="E412" s="96" t="s">
        <v>481</v>
      </c>
      <c r="F412" s="96" t="s">
        <v>440</v>
      </c>
      <c r="G412" s="96" t="s">
        <v>650</v>
      </c>
      <c r="H412" s="96" t="s">
        <v>430</v>
      </c>
      <c r="I412" s="96" t="s">
        <v>430</v>
      </c>
      <c r="J412" s="98">
        <f>J413</f>
        <v>7532900</v>
      </c>
      <c r="K412" s="98">
        <f>K413</f>
        <v>5592400</v>
      </c>
      <c r="L412" s="98">
        <f>L413</f>
        <v>1940500</v>
      </c>
      <c r="M412" s="135">
        <f t="shared" si="67"/>
        <v>74.23966865350661</v>
      </c>
    </row>
    <row r="413" spans="1:13" ht="25.5" customHeight="1">
      <c r="A413" s="93"/>
      <c r="B413" s="99" t="s">
        <v>474</v>
      </c>
      <c r="C413" s="99"/>
      <c r="D413" s="96" t="s">
        <v>532</v>
      </c>
      <c r="E413" s="96" t="s">
        <v>481</v>
      </c>
      <c r="F413" s="96" t="s">
        <v>440</v>
      </c>
      <c r="G413" s="96" t="s">
        <v>651</v>
      </c>
      <c r="H413" s="96" t="s">
        <v>430</v>
      </c>
      <c r="I413" s="96" t="s">
        <v>430</v>
      </c>
      <c r="J413" s="98">
        <f aca="true" t="shared" si="68" ref="J413:L418">J414</f>
        <v>7532900</v>
      </c>
      <c r="K413" s="114">
        <f t="shared" si="68"/>
        <v>5592400</v>
      </c>
      <c r="L413" s="114">
        <f>J413-K413</f>
        <v>1940500</v>
      </c>
      <c r="M413" s="135">
        <f t="shared" si="67"/>
        <v>74.23966865350661</v>
      </c>
    </row>
    <row r="414" spans="1:13" ht="24">
      <c r="A414" s="93"/>
      <c r="B414" s="102" t="s">
        <v>473</v>
      </c>
      <c r="C414" s="102"/>
      <c r="D414" s="93" t="s">
        <v>532</v>
      </c>
      <c r="E414" s="93" t="s">
        <v>481</v>
      </c>
      <c r="F414" s="93" t="s">
        <v>440</v>
      </c>
      <c r="G414" s="93" t="s">
        <v>651</v>
      </c>
      <c r="H414" s="93" t="s">
        <v>472</v>
      </c>
      <c r="I414" s="93" t="s">
        <v>430</v>
      </c>
      <c r="J414" s="92">
        <f t="shared" si="68"/>
        <v>7532900</v>
      </c>
      <c r="K414" s="130">
        <f t="shared" si="68"/>
        <v>5592400</v>
      </c>
      <c r="L414" s="130">
        <f>J414-K414</f>
        <v>1940500</v>
      </c>
      <c r="M414" s="135">
        <f t="shared" si="67"/>
        <v>74.23966865350661</v>
      </c>
    </row>
    <row r="415" spans="1:13" ht="12.75">
      <c r="A415" s="93"/>
      <c r="B415" s="97" t="s">
        <v>471</v>
      </c>
      <c r="C415" s="97"/>
      <c r="D415" s="93" t="s">
        <v>532</v>
      </c>
      <c r="E415" s="93" t="s">
        <v>481</v>
      </c>
      <c r="F415" s="93" t="s">
        <v>440</v>
      </c>
      <c r="G415" s="93" t="s">
        <v>651</v>
      </c>
      <c r="H415" s="93" t="s">
        <v>470</v>
      </c>
      <c r="I415" s="93" t="s">
        <v>430</v>
      </c>
      <c r="J415" s="92">
        <f>J416</f>
        <v>7532900</v>
      </c>
      <c r="K415" s="92">
        <f t="shared" si="68"/>
        <v>5592400</v>
      </c>
      <c r="L415" s="92">
        <f t="shared" si="68"/>
        <v>1940500</v>
      </c>
      <c r="M415" s="135">
        <f t="shared" si="67"/>
        <v>74.23966865350661</v>
      </c>
    </row>
    <row r="416" spans="1:13" ht="48">
      <c r="A416" s="93"/>
      <c r="B416" s="126" t="s">
        <v>538</v>
      </c>
      <c r="C416" s="102"/>
      <c r="D416" s="93" t="s">
        <v>532</v>
      </c>
      <c r="E416" s="93" t="s">
        <v>481</v>
      </c>
      <c r="F416" s="93" t="s">
        <v>440</v>
      </c>
      <c r="G416" s="93" t="s">
        <v>651</v>
      </c>
      <c r="H416" s="93" t="s">
        <v>467</v>
      </c>
      <c r="I416" s="93" t="s">
        <v>430</v>
      </c>
      <c r="J416" s="92">
        <f t="shared" si="68"/>
        <v>7532900</v>
      </c>
      <c r="K416" s="130">
        <f t="shared" si="68"/>
        <v>5592400</v>
      </c>
      <c r="L416" s="130">
        <f>J416-K416</f>
        <v>1940500</v>
      </c>
      <c r="M416" s="135">
        <f t="shared" si="67"/>
        <v>74.23966865350661</v>
      </c>
    </row>
    <row r="417" spans="1:13" ht="12.75">
      <c r="A417" s="93"/>
      <c r="B417" s="95" t="s">
        <v>282</v>
      </c>
      <c r="C417" s="102"/>
      <c r="D417" s="93" t="s">
        <v>532</v>
      </c>
      <c r="E417" s="93" t="s">
        <v>481</v>
      </c>
      <c r="F417" s="93" t="s">
        <v>440</v>
      </c>
      <c r="G417" s="93" t="s">
        <v>651</v>
      </c>
      <c r="H417" s="93" t="s">
        <v>467</v>
      </c>
      <c r="I417" s="93" t="s">
        <v>443</v>
      </c>
      <c r="J417" s="92">
        <f t="shared" si="68"/>
        <v>7532900</v>
      </c>
      <c r="K417" s="130">
        <f t="shared" si="68"/>
        <v>5592400</v>
      </c>
      <c r="L417" s="130">
        <f>J417-K417</f>
        <v>1940500</v>
      </c>
      <c r="M417" s="135">
        <f t="shared" si="67"/>
        <v>74.23966865350661</v>
      </c>
    </row>
    <row r="418" spans="1:13" ht="12.75">
      <c r="A418" s="93"/>
      <c r="B418" s="102" t="s">
        <v>303</v>
      </c>
      <c r="C418" s="102"/>
      <c r="D418" s="93" t="s">
        <v>532</v>
      </c>
      <c r="E418" s="93" t="s">
        <v>481</v>
      </c>
      <c r="F418" s="93" t="s">
        <v>440</v>
      </c>
      <c r="G418" s="93" t="s">
        <v>651</v>
      </c>
      <c r="H418" s="93" t="s">
        <v>467</v>
      </c>
      <c r="I418" s="93" t="s">
        <v>469</v>
      </c>
      <c r="J418" s="92">
        <f t="shared" si="68"/>
        <v>7532900</v>
      </c>
      <c r="K418" s="130">
        <f t="shared" si="68"/>
        <v>5592400</v>
      </c>
      <c r="L418" s="130">
        <f>J418-K418</f>
        <v>1940500</v>
      </c>
      <c r="M418" s="135">
        <f t="shared" si="67"/>
        <v>74.23966865350661</v>
      </c>
    </row>
    <row r="419" spans="1:13" ht="24">
      <c r="A419" s="93"/>
      <c r="B419" s="102" t="s">
        <v>537</v>
      </c>
      <c r="C419" s="102"/>
      <c r="D419" s="93" t="s">
        <v>532</v>
      </c>
      <c r="E419" s="93" t="s">
        <v>481</v>
      </c>
      <c r="F419" s="93" t="s">
        <v>440</v>
      </c>
      <c r="G419" s="93" t="s">
        <v>651</v>
      </c>
      <c r="H419" s="93" t="s">
        <v>467</v>
      </c>
      <c r="I419" s="93" t="s">
        <v>466</v>
      </c>
      <c r="J419" s="92">
        <v>7532900</v>
      </c>
      <c r="K419" s="130">
        <v>5592400</v>
      </c>
      <c r="L419" s="130">
        <f>J419-K419</f>
        <v>1940500</v>
      </c>
      <c r="M419" s="135">
        <f t="shared" si="67"/>
        <v>74.23966865350661</v>
      </c>
    </row>
    <row r="420" spans="1:13" ht="12.75">
      <c r="A420" s="93"/>
      <c r="B420" s="108" t="s">
        <v>478</v>
      </c>
      <c r="C420" s="108"/>
      <c r="D420" s="96" t="s">
        <v>532</v>
      </c>
      <c r="E420" s="96" t="s">
        <v>481</v>
      </c>
      <c r="F420" s="96" t="s">
        <v>440</v>
      </c>
      <c r="G420" s="96" t="s">
        <v>654</v>
      </c>
      <c r="H420" s="96" t="s">
        <v>430</v>
      </c>
      <c r="I420" s="96" t="s">
        <v>430</v>
      </c>
      <c r="J420" s="98">
        <f aca="true" t="shared" si="69" ref="J420:L425">J421</f>
        <v>500000</v>
      </c>
      <c r="K420" s="98">
        <f t="shared" si="69"/>
        <v>99000</v>
      </c>
      <c r="L420" s="98">
        <f t="shared" si="69"/>
        <v>401000</v>
      </c>
      <c r="M420" s="135">
        <f t="shared" si="67"/>
        <v>19.8</v>
      </c>
    </row>
    <row r="421" spans="1:13" ht="24">
      <c r="A421" s="93"/>
      <c r="B421" s="108" t="s">
        <v>653</v>
      </c>
      <c r="C421" s="108"/>
      <c r="D421" s="96" t="s">
        <v>532</v>
      </c>
      <c r="E421" s="96" t="s">
        <v>481</v>
      </c>
      <c r="F421" s="96" t="s">
        <v>440</v>
      </c>
      <c r="G421" s="96" t="s">
        <v>652</v>
      </c>
      <c r="H421" s="96" t="s">
        <v>430</v>
      </c>
      <c r="I421" s="96" t="s">
        <v>430</v>
      </c>
      <c r="J421" s="98">
        <f t="shared" si="69"/>
        <v>500000</v>
      </c>
      <c r="K421" s="98">
        <f t="shared" si="69"/>
        <v>99000</v>
      </c>
      <c r="L421" s="98">
        <f t="shared" si="69"/>
        <v>401000</v>
      </c>
      <c r="M421" s="135">
        <f t="shared" si="67"/>
        <v>19.8</v>
      </c>
    </row>
    <row r="422" spans="1:13" ht="24">
      <c r="A422" s="93"/>
      <c r="B422" s="124" t="s">
        <v>495</v>
      </c>
      <c r="C422" s="102"/>
      <c r="D422" s="93" t="s">
        <v>532</v>
      </c>
      <c r="E422" s="93" t="s">
        <v>481</v>
      </c>
      <c r="F422" s="93" t="s">
        <v>440</v>
      </c>
      <c r="G422" s="93" t="s">
        <v>652</v>
      </c>
      <c r="H422" s="93" t="s">
        <v>443</v>
      </c>
      <c r="I422" s="93" t="s">
        <v>430</v>
      </c>
      <c r="J422" s="92">
        <f t="shared" si="69"/>
        <v>500000</v>
      </c>
      <c r="K422" s="92">
        <f t="shared" si="69"/>
        <v>99000</v>
      </c>
      <c r="L422" s="92">
        <f t="shared" si="69"/>
        <v>401000</v>
      </c>
      <c r="M422" s="135">
        <f t="shared" si="67"/>
        <v>19.8</v>
      </c>
    </row>
    <row r="423" spans="1:13" ht="24">
      <c r="A423" s="93"/>
      <c r="B423" s="124" t="s">
        <v>435</v>
      </c>
      <c r="C423" s="102"/>
      <c r="D423" s="93" t="s">
        <v>532</v>
      </c>
      <c r="E423" s="93" t="s">
        <v>481</v>
      </c>
      <c r="F423" s="93" t="s">
        <v>440</v>
      </c>
      <c r="G423" s="93" t="s">
        <v>652</v>
      </c>
      <c r="H423" s="93" t="s">
        <v>469</v>
      </c>
      <c r="I423" s="93" t="s">
        <v>430</v>
      </c>
      <c r="J423" s="92">
        <f t="shared" si="69"/>
        <v>500000</v>
      </c>
      <c r="K423" s="92">
        <f t="shared" si="69"/>
        <v>99000</v>
      </c>
      <c r="L423" s="92">
        <f t="shared" si="69"/>
        <v>401000</v>
      </c>
      <c r="M423" s="135">
        <f t="shared" si="67"/>
        <v>19.8</v>
      </c>
    </row>
    <row r="424" spans="1:13" ht="24">
      <c r="A424" s="93"/>
      <c r="B424" s="149" t="s">
        <v>494</v>
      </c>
      <c r="C424" s="102"/>
      <c r="D424" s="93" t="s">
        <v>532</v>
      </c>
      <c r="E424" s="93" t="s">
        <v>481</v>
      </c>
      <c r="F424" s="93" t="s">
        <v>440</v>
      </c>
      <c r="G424" s="93" t="s">
        <v>652</v>
      </c>
      <c r="H424" s="93" t="s">
        <v>488</v>
      </c>
      <c r="I424" s="93" t="s">
        <v>430</v>
      </c>
      <c r="J424" s="92">
        <f t="shared" si="69"/>
        <v>500000</v>
      </c>
      <c r="K424" s="92">
        <f t="shared" si="69"/>
        <v>99000</v>
      </c>
      <c r="L424" s="92">
        <f t="shared" si="69"/>
        <v>401000</v>
      </c>
      <c r="M424" s="135">
        <f t="shared" si="67"/>
        <v>19.8</v>
      </c>
    </row>
    <row r="425" spans="1:13" ht="12.75">
      <c r="A425" s="93"/>
      <c r="B425" s="95" t="s">
        <v>282</v>
      </c>
      <c r="C425" s="102"/>
      <c r="D425" s="93" t="s">
        <v>532</v>
      </c>
      <c r="E425" s="93" t="s">
        <v>481</v>
      </c>
      <c r="F425" s="93" t="s">
        <v>440</v>
      </c>
      <c r="G425" s="93" t="s">
        <v>652</v>
      </c>
      <c r="H425" s="93" t="s">
        <v>488</v>
      </c>
      <c r="I425" s="93" t="s">
        <v>443</v>
      </c>
      <c r="J425" s="92">
        <f t="shared" si="69"/>
        <v>500000</v>
      </c>
      <c r="K425" s="92">
        <f t="shared" si="69"/>
        <v>99000</v>
      </c>
      <c r="L425" s="92">
        <f t="shared" si="69"/>
        <v>401000</v>
      </c>
      <c r="M425" s="135">
        <f t="shared" si="67"/>
        <v>19.8</v>
      </c>
    </row>
    <row r="426" spans="1:13" ht="12.75">
      <c r="A426" s="93"/>
      <c r="B426" s="95" t="s">
        <v>286</v>
      </c>
      <c r="C426" s="102"/>
      <c r="D426" s="93" t="s">
        <v>532</v>
      </c>
      <c r="E426" s="93" t="s">
        <v>481</v>
      </c>
      <c r="F426" s="93" t="s">
        <v>440</v>
      </c>
      <c r="G426" s="93" t="s">
        <v>652</v>
      </c>
      <c r="H426" s="93" t="s">
        <v>488</v>
      </c>
      <c r="I426" s="93" t="s">
        <v>493</v>
      </c>
      <c r="J426" s="92">
        <f>SUM(J427:J428)</f>
        <v>500000</v>
      </c>
      <c r="K426" s="130">
        <f>K427+K428</f>
        <v>99000</v>
      </c>
      <c r="L426" s="130">
        <f>J426-K426</f>
        <v>401000</v>
      </c>
      <c r="M426" s="135">
        <f t="shared" si="67"/>
        <v>19.8</v>
      </c>
    </row>
    <row r="427" spans="1:13" ht="12.75">
      <c r="A427" s="93"/>
      <c r="B427" s="95" t="s">
        <v>491</v>
      </c>
      <c r="C427" s="102"/>
      <c r="D427" s="93" t="s">
        <v>532</v>
      </c>
      <c r="E427" s="93" t="s">
        <v>481</v>
      </c>
      <c r="F427" s="93" t="s">
        <v>440</v>
      </c>
      <c r="G427" s="93" t="s">
        <v>652</v>
      </c>
      <c r="H427" s="93" t="s">
        <v>488</v>
      </c>
      <c r="I427" s="93" t="s">
        <v>490</v>
      </c>
      <c r="J427" s="92">
        <v>401000</v>
      </c>
      <c r="K427" s="130">
        <v>0</v>
      </c>
      <c r="L427" s="130">
        <f>J427-K427</f>
        <v>401000</v>
      </c>
      <c r="M427" s="135">
        <f t="shared" si="67"/>
        <v>0</v>
      </c>
    </row>
    <row r="428" spans="1:13" ht="12.75">
      <c r="A428" s="93"/>
      <c r="B428" s="95" t="s">
        <v>17</v>
      </c>
      <c r="C428" s="102"/>
      <c r="D428" s="93" t="s">
        <v>532</v>
      </c>
      <c r="E428" s="93" t="s">
        <v>481</v>
      </c>
      <c r="F428" s="93" t="s">
        <v>440</v>
      </c>
      <c r="G428" s="93" t="s">
        <v>652</v>
      </c>
      <c r="H428" s="93" t="s">
        <v>488</v>
      </c>
      <c r="I428" s="93" t="s">
        <v>489</v>
      </c>
      <c r="J428" s="92">
        <v>99000</v>
      </c>
      <c r="K428" s="130">
        <v>99000</v>
      </c>
      <c r="L428" s="130">
        <f>J428-K428</f>
        <v>0</v>
      </c>
      <c r="M428" s="135">
        <f t="shared" si="67"/>
        <v>100</v>
      </c>
    </row>
    <row r="429" spans="1:13" ht="24">
      <c r="A429" s="93"/>
      <c r="B429" s="140" t="s">
        <v>900</v>
      </c>
      <c r="C429" s="102"/>
      <c r="D429" s="96" t="s">
        <v>532</v>
      </c>
      <c r="E429" s="96" t="s">
        <v>481</v>
      </c>
      <c r="F429" s="96" t="s">
        <v>440</v>
      </c>
      <c r="G429" s="96" t="s">
        <v>898</v>
      </c>
      <c r="H429" s="96" t="s">
        <v>430</v>
      </c>
      <c r="I429" s="96" t="s">
        <v>430</v>
      </c>
      <c r="J429" s="98">
        <f aca="true" t="shared" si="70" ref="J429:L432">J430</f>
        <v>908587.77</v>
      </c>
      <c r="K429" s="98">
        <f t="shared" si="70"/>
        <v>0</v>
      </c>
      <c r="L429" s="98">
        <f t="shared" si="70"/>
        <v>908587.77</v>
      </c>
      <c r="M429" s="135">
        <f t="shared" si="67"/>
        <v>0</v>
      </c>
    </row>
    <row r="430" spans="1:13" ht="24">
      <c r="A430" s="93"/>
      <c r="B430" s="102" t="s">
        <v>473</v>
      </c>
      <c r="C430" s="102"/>
      <c r="D430" s="93" t="s">
        <v>532</v>
      </c>
      <c r="E430" s="93" t="s">
        <v>481</v>
      </c>
      <c r="F430" s="93" t="s">
        <v>440</v>
      </c>
      <c r="G430" s="93" t="s">
        <v>898</v>
      </c>
      <c r="H430" s="93" t="s">
        <v>472</v>
      </c>
      <c r="I430" s="93" t="s">
        <v>430</v>
      </c>
      <c r="J430" s="92">
        <f t="shared" si="70"/>
        <v>908587.77</v>
      </c>
      <c r="K430" s="92">
        <f t="shared" si="70"/>
        <v>0</v>
      </c>
      <c r="L430" s="92">
        <f t="shared" si="70"/>
        <v>908587.77</v>
      </c>
      <c r="M430" s="135">
        <f t="shared" si="67"/>
        <v>0</v>
      </c>
    </row>
    <row r="431" spans="1:13" ht="12.75">
      <c r="A431" s="93"/>
      <c r="B431" s="97" t="s">
        <v>471</v>
      </c>
      <c r="C431" s="102"/>
      <c r="D431" s="93" t="s">
        <v>532</v>
      </c>
      <c r="E431" s="93" t="s">
        <v>481</v>
      </c>
      <c r="F431" s="93" t="s">
        <v>440</v>
      </c>
      <c r="G431" s="93" t="s">
        <v>898</v>
      </c>
      <c r="H431" s="93" t="s">
        <v>470</v>
      </c>
      <c r="I431" s="93" t="s">
        <v>430</v>
      </c>
      <c r="J431" s="92">
        <f t="shared" si="70"/>
        <v>908587.77</v>
      </c>
      <c r="K431" s="92">
        <f t="shared" si="70"/>
        <v>0</v>
      </c>
      <c r="L431" s="92">
        <f t="shared" si="70"/>
        <v>908587.77</v>
      </c>
      <c r="M431" s="135">
        <f t="shared" si="67"/>
        <v>0</v>
      </c>
    </row>
    <row r="432" spans="1:13" ht="12.75">
      <c r="A432" s="93"/>
      <c r="B432" s="136" t="s">
        <v>899</v>
      </c>
      <c r="C432" s="102"/>
      <c r="D432" s="93" t="s">
        <v>532</v>
      </c>
      <c r="E432" s="93" t="s">
        <v>481</v>
      </c>
      <c r="F432" s="93" t="s">
        <v>440</v>
      </c>
      <c r="G432" s="93" t="s">
        <v>898</v>
      </c>
      <c r="H432" s="93" t="s">
        <v>897</v>
      </c>
      <c r="I432" s="93" t="s">
        <v>430</v>
      </c>
      <c r="J432" s="92">
        <f t="shared" si="70"/>
        <v>908587.77</v>
      </c>
      <c r="K432" s="92">
        <f t="shared" si="70"/>
        <v>0</v>
      </c>
      <c r="L432" s="92">
        <f t="shared" si="70"/>
        <v>908587.77</v>
      </c>
      <c r="M432" s="135">
        <f t="shared" si="67"/>
        <v>0</v>
      </c>
    </row>
    <row r="433" spans="1:13" ht="12.75">
      <c r="A433" s="93"/>
      <c r="B433" s="95" t="s">
        <v>282</v>
      </c>
      <c r="C433" s="102"/>
      <c r="D433" s="93" t="s">
        <v>532</v>
      </c>
      <c r="E433" s="93" t="s">
        <v>481</v>
      </c>
      <c r="F433" s="93" t="s">
        <v>440</v>
      </c>
      <c r="G433" s="93" t="s">
        <v>898</v>
      </c>
      <c r="H433" s="93" t="s">
        <v>897</v>
      </c>
      <c r="I433" s="93" t="s">
        <v>443</v>
      </c>
      <c r="J433" s="92">
        <f>J434</f>
        <v>908587.77</v>
      </c>
      <c r="K433" s="130">
        <f>K435</f>
        <v>0</v>
      </c>
      <c r="L433" s="130">
        <f>L435</f>
        <v>908587.77</v>
      </c>
      <c r="M433" s="135">
        <f t="shared" si="67"/>
        <v>0</v>
      </c>
    </row>
    <row r="434" spans="1:13" ht="12.75">
      <c r="A434" s="93"/>
      <c r="B434" s="102" t="s">
        <v>303</v>
      </c>
      <c r="C434" s="102"/>
      <c r="D434" s="93" t="s">
        <v>532</v>
      </c>
      <c r="E434" s="93" t="s">
        <v>481</v>
      </c>
      <c r="F434" s="93" t="s">
        <v>440</v>
      </c>
      <c r="G434" s="93" t="s">
        <v>898</v>
      </c>
      <c r="H434" s="93" t="s">
        <v>897</v>
      </c>
      <c r="I434" s="93" t="s">
        <v>469</v>
      </c>
      <c r="J434" s="92">
        <f>J435</f>
        <v>908587.77</v>
      </c>
      <c r="K434" s="130">
        <f>K435</f>
        <v>0</v>
      </c>
      <c r="L434" s="130">
        <f>L435</f>
        <v>908587.77</v>
      </c>
      <c r="M434" s="135">
        <f t="shared" si="67"/>
        <v>0</v>
      </c>
    </row>
    <row r="435" spans="1:13" ht="24">
      <c r="A435" s="93"/>
      <c r="B435" s="102" t="s">
        <v>537</v>
      </c>
      <c r="C435" s="102"/>
      <c r="D435" s="93" t="s">
        <v>532</v>
      </c>
      <c r="E435" s="93" t="s">
        <v>481</v>
      </c>
      <c r="F435" s="93" t="s">
        <v>440</v>
      </c>
      <c r="G435" s="93" t="s">
        <v>898</v>
      </c>
      <c r="H435" s="93" t="s">
        <v>897</v>
      </c>
      <c r="I435" s="93" t="s">
        <v>466</v>
      </c>
      <c r="J435" s="92">
        <v>908587.77</v>
      </c>
      <c r="K435" s="130">
        <v>0</v>
      </c>
      <c r="L435" s="130">
        <f>J435-K435</f>
        <v>908587.77</v>
      </c>
      <c r="M435" s="135">
        <f t="shared" si="67"/>
        <v>0</v>
      </c>
    </row>
    <row r="436" spans="1:13" ht="36">
      <c r="A436" s="93"/>
      <c r="B436" s="100" t="s">
        <v>871</v>
      </c>
      <c r="C436" s="108"/>
      <c r="D436" s="96" t="s">
        <v>532</v>
      </c>
      <c r="E436" s="96" t="s">
        <v>481</v>
      </c>
      <c r="F436" s="96" t="s">
        <v>440</v>
      </c>
      <c r="G436" s="96" t="s">
        <v>869</v>
      </c>
      <c r="H436" s="96" t="s">
        <v>430</v>
      </c>
      <c r="I436" s="96" t="s">
        <v>430</v>
      </c>
      <c r="J436" s="98">
        <f aca="true" t="shared" si="71" ref="J436:L441">J437</f>
        <v>3000000</v>
      </c>
      <c r="K436" s="98">
        <f t="shared" si="71"/>
        <v>0</v>
      </c>
      <c r="L436" s="98">
        <f t="shared" si="71"/>
        <v>3000000</v>
      </c>
      <c r="M436" s="135">
        <f t="shared" si="67"/>
        <v>0</v>
      </c>
    </row>
    <row r="437" spans="1:13" ht="24">
      <c r="A437" s="93"/>
      <c r="B437" s="124" t="s">
        <v>495</v>
      </c>
      <c r="C437" s="102"/>
      <c r="D437" s="93" t="s">
        <v>532</v>
      </c>
      <c r="E437" s="93" t="s">
        <v>481</v>
      </c>
      <c r="F437" s="93" t="s">
        <v>440</v>
      </c>
      <c r="G437" s="93" t="s">
        <v>869</v>
      </c>
      <c r="H437" s="93" t="s">
        <v>443</v>
      </c>
      <c r="I437" s="93" t="s">
        <v>430</v>
      </c>
      <c r="J437" s="92">
        <f t="shared" si="71"/>
        <v>3000000</v>
      </c>
      <c r="K437" s="92">
        <f t="shared" si="71"/>
        <v>0</v>
      </c>
      <c r="L437" s="92">
        <f t="shared" si="71"/>
        <v>3000000</v>
      </c>
      <c r="M437" s="135">
        <f t="shared" si="67"/>
        <v>0</v>
      </c>
    </row>
    <row r="438" spans="1:13" ht="24">
      <c r="A438" s="93"/>
      <c r="B438" s="124" t="s">
        <v>435</v>
      </c>
      <c r="C438" s="102"/>
      <c r="D438" s="93" t="s">
        <v>532</v>
      </c>
      <c r="E438" s="93" t="s">
        <v>481</v>
      </c>
      <c r="F438" s="93" t="s">
        <v>440</v>
      </c>
      <c r="G438" s="93" t="s">
        <v>869</v>
      </c>
      <c r="H438" s="93" t="s">
        <v>469</v>
      </c>
      <c r="I438" s="93" t="s">
        <v>430</v>
      </c>
      <c r="J438" s="92">
        <f t="shared" si="71"/>
        <v>3000000</v>
      </c>
      <c r="K438" s="92">
        <f t="shared" si="71"/>
        <v>0</v>
      </c>
      <c r="L438" s="92">
        <f t="shared" si="71"/>
        <v>3000000</v>
      </c>
      <c r="M438" s="135">
        <f t="shared" si="67"/>
        <v>0</v>
      </c>
    </row>
    <row r="439" spans="1:13" ht="24">
      <c r="A439" s="93"/>
      <c r="B439" s="95" t="s">
        <v>870</v>
      </c>
      <c r="C439" s="102"/>
      <c r="D439" s="93" t="s">
        <v>532</v>
      </c>
      <c r="E439" s="93" t="s">
        <v>481</v>
      </c>
      <c r="F439" s="93" t="s">
        <v>440</v>
      </c>
      <c r="G439" s="93" t="s">
        <v>869</v>
      </c>
      <c r="H439" s="93" t="s">
        <v>868</v>
      </c>
      <c r="I439" s="93" t="s">
        <v>430</v>
      </c>
      <c r="J439" s="92">
        <f t="shared" si="71"/>
        <v>3000000</v>
      </c>
      <c r="K439" s="92">
        <f t="shared" si="71"/>
        <v>0</v>
      </c>
      <c r="L439" s="92">
        <f t="shared" si="71"/>
        <v>3000000</v>
      </c>
      <c r="M439" s="135">
        <f t="shared" si="67"/>
        <v>0</v>
      </c>
    </row>
    <row r="440" spans="1:13" ht="12.75">
      <c r="A440" s="93"/>
      <c r="B440" s="95" t="s">
        <v>282</v>
      </c>
      <c r="C440" s="102"/>
      <c r="D440" s="93" t="s">
        <v>532</v>
      </c>
      <c r="E440" s="93" t="s">
        <v>481</v>
      </c>
      <c r="F440" s="93" t="s">
        <v>440</v>
      </c>
      <c r="G440" s="93" t="s">
        <v>869</v>
      </c>
      <c r="H440" s="93" t="s">
        <v>868</v>
      </c>
      <c r="I440" s="93" t="s">
        <v>443</v>
      </c>
      <c r="J440" s="92">
        <f t="shared" si="71"/>
        <v>3000000</v>
      </c>
      <c r="K440" s="92">
        <f t="shared" si="71"/>
        <v>0</v>
      </c>
      <c r="L440" s="92">
        <f t="shared" si="71"/>
        <v>3000000</v>
      </c>
      <c r="M440" s="135">
        <f t="shared" si="67"/>
        <v>0</v>
      </c>
    </row>
    <row r="441" spans="1:13" ht="12.75">
      <c r="A441" s="93"/>
      <c r="B441" s="95" t="s">
        <v>286</v>
      </c>
      <c r="C441" s="102"/>
      <c r="D441" s="93" t="s">
        <v>532</v>
      </c>
      <c r="E441" s="93" t="s">
        <v>481</v>
      </c>
      <c r="F441" s="93" t="s">
        <v>440</v>
      </c>
      <c r="G441" s="93" t="s">
        <v>869</v>
      </c>
      <c r="H441" s="93" t="s">
        <v>868</v>
      </c>
      <c r="I441" s="93" t="s">
        <v>493</v>
      </c>
      <c r="J441" s="92">
        <f t="shared" si="71"/>
        <v>3000000</v>
      </c>
      <c r="K441" s="92">
        <f t="shared" si="71"/>
        <v>0</v>
      </c>
      <c r="L441" s="92">
        <f t="shared" si="71"/>
        <v>3000000</v>
      </c>
      <c r="M441" s="135">
        <f t="shared" si="67"/>
        <v>0</v>
      </c>
    </row>
    <row r="442" spans="1:13" ht="13.5" customHeight="1">
      <c r="A442" s="93"/>
      <c r="B442" s="95" t="s">
        <v>491</v>
      </c>
      <c r="C442" s="102"/>
      <c r="D442" s="93" t="s">
        <v>532</v>
      </c>
      <c r="E442" s="93" t="s">
        <v>481</v>
      </c>
      <c r="F442" s="93" t="s">
        <v>440</v>
      </c>
      <c r="G442" s="93" t="s">
        <v>869</v>
      </c>
      <c r="H442" s="93" t="s">
        <v>868</v>
      </c>
      <c r="I442" s="93" t="s">
        <v>490</v>
      </c>
      <c r="J442" s="92">
        <v>3000000</v>
      </c>
      <c r="K442" s="130">
        <v>0</v>
      </c>
      <c r="L442" s="130">
        <f aca="true" t="shared" si="72" ref="L442:L451">J442-K442</f>
        <v>3000000</v>
      </c>
      <c r="M442" s="135">
        <f t="shared" si="67"/>
        <v>0</v>
      </c>
    </row>
    <row r="443" spans="1:13" ht="72">
      <c r="A443" s="93"/>
      <c r="B443" s="125" t="s">
        <v>656</v>
      </c>
      <c r="C443" s="107"/>
      <c r="D443" s="96" t="s">
        <v>532</v>
      </c>
      <c r="E443" s="96" t="s">
        <v>481</v>
      </c>
      <c r="F443" s="96" t="s">
        <v>440</v>
      </c>
      <c r="G443" s="96" t="s">
        <v>657</v>
      </c>
      <c r="H443" s="96" t="s">
        <v>430</v>
      </c>
      <c r="I443" s="96" t="s">
        <v>430</v>
      </c>
      <c r="J443" s="98">
        <f>J444+J452</f>
        <v>2579912.23</v>
      </c>
      <c r="K443" s="98">
        <f>K444+K452</f>
        <v>1635400</v>
      </c>
      <c r="L443" s="98">
        <f>L444+L452</f>
        <v>944512.23</v>
      </c>
      <c r="M443" s="135">
        <f t="shared" si="67"/>
        <v>63.3897533793233</v>
      </c>
    </row>
    <row r="444" spans="1:13" ht="48">
      <c r="A444" s="93"/>
      <c r="B444" s="99" t="s">
        <v>461</v>
      </c>
      <c r="C444" s="99"/>
      <c r="D444" s="96" t="s">
        <v>532</v>
      </c>
      <c r="E444" s="96" t="s">
        <v>481</v>
      </c>
      <c r="F444" s="96" t="s">
        <v>440</v>
      </c>
      <c r="G444" s="96" t="s">
        <v>658</v>
      </c>
      <c r="H444" s="96" t="s">
        <v>430</v>
      </c>
      <c r="I444" s="96" t="s">
        <v>430</v>
      </c>
      <c r="J444" s="98">
        <f aca="true" t="shared" si="73" ref="J444:K449">J445</f>
        <v>2131300</v>
      </c>
      <c r="K444" s="114">
        <f t="shared" si="73"/>
        <v>1635400</v>
      </c>
      <c r="L444" s="114">
        <f t="shared" si="72"/>
        <v>495900</v>
      </c>
      <c r="M444" s="135">
        <f t="shared" si="67"/>
        <v>76.73251067423638</v>
      </c>
    </row>
    <row r="445" spans="1:13" ht="24.75" customHeight="1">
      <c r="A445" s="93"/>
      <c r="B445" s="99" t="s">
        <v>474</v>
      </c>
      <c r="C445" s="99"/>
      <c r="D445" s="96" t="s">
        <v>532</v>
      </c>
      <c r="E445" s="96" t="s">
        <v>481</v>
      </c>
      <c r="F445" s="96" t="s">
        <v>440</v>
      </c>
      <c r="G445" s="96" t="s">
        <v>655</v>
      </c>
      <c r="H445" s="96" t="s">
        <v>430</v>
      </c>
      <c r="I445" s="96" t="s">
        <v>430</v>
      </c>
      <c r="J445" s="98">
        <f t="shared" si="73"/>
        <v>2131300</v>
      </c>
      <c r="K445" s="114">
        <f t="shared" si="73"/>
        <v>1635400</v>
      </c>
      <c r="L445" s="114">
        <f t="shared" si="72"/>
        <v>495900</v>
      </c>
      <c r="M445" s="135">
        <f t="shared" si="67"/>
        <v>76.73251067423638</v>
      </c>
    </row>
    <row r="446" spans="1:13" ht="24">
      <c r="A446" s="93"/>
      <c r="B446" s="102" t="s">
        <v>473</v>
      </c>
      <c r="C446" s="102"/>
      <c r="D446" s="93" t="s">
        <v>532</v>
      </c>
      <c r="E446" s="93" t="s">
        <v>481</v>
      </c>
      <c r="F446" s="93" t="s">
        <v>440</v>
      </c>
      <c r="G446" s="93" t="s">
        <v>655</v>
      </c>
      <c r="H446" s="93" t="s">
        <v>472</v>
      </c>
      <c r="I446" s="93" t="s">
        <v>430</v>
      </c>
      <c r="J446" s="92">
        <f t="shared" si="73"/>
        <v>2131300</v>
      </c>
      <c r="K446" s="130">
        <f t="shared" si="73"/>
        <v>1635400</v>
      </c>
      <c r="L446" s="130">
        <f t="shared" si="72"/>
        <v>495900</v>
      </c>
      <c r="M446" s="135">
        <f t="shared" si="67"/>
        <v>76.73251067423638</v>
      </c>
    </row>
    <row r="447" spans="1:13" ht="12.75">
      <c r="A447" s="93"/>
      <c r="B447" s="97" t="s">
        <v>471</v>
      </c>
      <c r="C447" s="97"/>
      <c r="D447" s="93" t="s">
        <v>532</v>
      </c>
      <c r="E447" s="93" t="s">
        <v>481</v>
      </c>
      <c r="F447" s="93" t="s">
        <v>440</v>
      </c>
      <c r="G447" s="93" t="s">
        <v>655</v>
      </c>
      <c r="H447" s="93" t="s">
        <v>470</v>
      </c>
      <c r="I447" s="93" t="s">
        <v>430</v>
      </c>
      <c r="J447" s="92">
        <f t="shared" si="73"/>
        <v>2131300</v>
      </c>
      <c r="K447" s="130">
        <f t="shared" si="73"/>
        <v>1635400</v>
      </c>
      <c r="L447" s="130">
        <f t="shared" si="72"/>
        <v>495900</v>
      </c>
      <c r="M447" s="135">
        <f t="shared" si="67"/>
        <v>76.73251067423638</v>
      </c>
    </row>
    <row r="448" spans="1:13" ht="48">
      <c r="A448" s="93"/>
      <c r="B448" s="126" t="s">
        <v>538</v>
      </c>
      <c r="C448" s="102"/>
      <c r="D448" s="93" t="s">
        <v>532</v>
      </c>
      <c r="E448" s="93" t="s">
        <v>481</v>
      </c>
      <c r="F448" s="93" t="s">
        <v>440</v>
      </c>
      <c r="G448" s="93" t="s">
        <v>655</v>
      </c>
      <c r="H448" s="93" t="s">
        <v>467</v>
      </c>
      <c r="I448" s="93" t="s">
        <v>430</v>
      </c>
      <c r="J448" s="92">
        <f t="shared" si="73"/>
        <v>2131300</v>
      </c>
      <c r="K448" s="130">
        <f t="shared" si="73"/>
        <v>1635400</v>
      </c>
      <c r="L448" s="130">
        <f t="shared" si="72"/>
        <v>495900</v>
      </c>
      <c r="M448" s="135">
        <f t="shared" si="67"/>
        <v>76.73251067423638</v>
      </c>
    </row>
    <row r="449" spans="1:13" ht="12.75">
      <c r="A449" s="93"/>
      <c r="B449" s="95" t="s">
        <v>282</v>
      </c>
      <c r="C449" s="102"/>
      <c r="D449" s="93" t="s">
        <v>532</v>
      </c>
      <c r="E449" s="93" t="s">
        <v>481</v>
      </c>
      <c r="F449" s="93" t="s">
        <v>440</v>
      </c>
      <c r="G449" s="93" t="s">
        <v>655</v>
      </c>
      <c r="H449" s="93" t="s">
        <v>467</v>
      </c>
      <c r="I449" s="93" t="s">
        <v>443</v>
      </c>
      <c r="J449" s="92">
        <f t="shared" si="73"/>
        <v>2131300</v>
      </c>
      <c r="K449" s="130">
        <f t="shared" si="73"/>
        <v>1635400</v>
      </c>
      <c r="L449" s="130">
        <f t="shared" si="72"/>
        <v>495900</v>
      </c>
      <c r="M449" s="135">
        <f t="shared" si="67"/>
        <v>76.73251067423638</v>
      </c>
    </row>
    <row r="450" spans="1:13" ht="12.75">
      <c r="A450" s="93"/>
      <c r="B450" s="102" t="s">
        <v>303</v>
      </c>
      <c r="C450" s="102"/>
      <c r="D450" s="93" t="s">
        <v>532</v>
      </c>
      <c r="E450" s="93" t="s">
        <v>481</v>
      </c>
      <c r="F450" s="93" t="s">
        <v>440</v>
      </c>
      <c r="G450" s="93" t="s">
        <v>655</v>
      </c>
      <c r="H450" s="93" t="s">
        <v>467</v>
      </c>
      <c r="I450" s="93" t="s">
        <v>469</v>
      </c>
      <c r="J450" s="92">
        <f>J451</f>
        <v>2131300</v>
      </c>
      <c r="K450" s="130">
        <f>K451</f>
        <v>1635400</v>
      </c>
      <c r="L450" s="130">
        <f t="shared" si="72"/>
        <v>495900</v>
      </c>
      <c r="M450" s="135">
        <f t="shared" si="67"/>
        <v>76.73251067423638</v>
      </c>
    </row>
    <row r="451" spans="1:13" ht="24">
      <c r="A451" s="93"/>
      <c r="B451" s="102" t="s">
        <v>537</v>
      </c>
      <c r="C451" s="102"/>
      <c r="D451" s="93" t="s">
        <v>532</v>
      </c>
      <c r="E451" s="93" t="s">
        <v>481</v>
      </c>
      <c r="F451" s="93" t="s">
        <v>440</v>
      </c>
      <c r="G451" s="93" t="s">
        <v>655</v>
      </c>
      <c r="H451" s="93" t="s">
        <v>467</v>
      </c>
      <c r="I451" s="93" t="s">
        <v>466</v>
      </c>
      <c r="J451" s="92">
        <v>2131300</v>
      </c>
      <c r="K451" s="130">
        <v>1635400</v>
      </c>
      <c r="L451" s="130">
        <f t="shared" si="72"/>
        <v>495900</v>
      </c>
      <c r="M451" s="135">
        <f t="shared" si="67"/>
        <v>76.73251067423638</v>
      </c>
    </row>
    <row r="452" spans="1:13" ht="24">
      <c r="A452" s="93"/>
      <c r="B452" s="140" t="s">
        <v>900</v>
      </c>
      <c r="C452" s="102"/>
      <c r="D452" s="96" t="s">
        <v>532</v>
      </c>
      <c r="E452" s="96" t="s">
        <v>481</v>
      </c>
      <c r="F452" s="96" t="s">
        <v>440</v>
      </c>
      <c r="G452" s="96" t="s">
        <v>901</v>
      </c>
      <c r="H452" s="96" t="s">
        <v>430</v>
      </c>
      <c r="I452" s="96" t="s">
        <v>430</v>
      </c>
      <c r="J452" s="98">
        <f aca="true" t="shared" si="74" ref="J452:L457">J453</f>
        <v>448612.23</v>
      </c>
      <c r="K452" s="98">
        <f t="shared" si="74"/>
        <v>0</v>
      </c>
      <c r="L452" s="98">
        <f t="shared" si="74"/>
        <v>448612.23</v>
      </c>
      <c r="M452" s="135">
        <f t="shared" si="67"/>
        <v>0</v>
      </c>
    </row>
    <row r="453" spans="1:13" ht="24">
      <c r="A453" s="93"/>
      <c r="B453" s="102" t="s">
        <v>473</v>
      </c>
      <c r="C453" s="102"/>
      <c r="D453" s="93" t="s">
        <v>532</v>
      </c>
      <c r="E453" s="93" t="s">
        <v>481</v>
      </c>
      <c r="F453" s="93" t="s">
        <v>440</v>
      </c>
      <c r="G453" s="93" t="s">
        <v>901</v>
      </c>
      <c r="H453" s="93" t="s">
        <v>472</v>
      </c>
      <c r="I453" s="93" t="s">
        <v>430</v>
      </c>
      <c r="J453" s="92">
        <f t="shared" si="74"/>
        <v>448612.23</v>
      </c>
      <c r="K453" s="92">
        <f t="shared" si="74"/>
        <v>0</v>
      </c>
      <c r="L453" s="92">
        <f t="shared" si="74"/>
        <v>448612.23</v>
      </c>
      <c r="M453" s="135">
        <f t="shared" si="67"/>
        <v>0</v>
      </c>
    </row>
    <row r="454" spans="1:13" ht="12.75">
      <c r="A454" s="93"/>
      <c r="B454" s="97" t="s">
        <v>471</v>
      </c>
      <c r="C454" s="102"/>
      <c r="D454" s="93" t="s">
        <v>532</v>
      </c>
      <c r="E454" s="93" t="s">
        <v>481</v>
      </c>
      <c r="F454" s="93" t="s">
        <v>440</v>
      </c>
      <c r="G454" s="93" t="s">
        <v>901</v>
      </c>
      <c r="H454" s="93" t="s">
        <v>470</v>
      </c>
      <c r="I454" s="93" t="s">
        <v>430</v>
      </c>
      <c r="J454" s="92">
        <f t="shared" si="74"/>
        <v>448612.23</v>
      </c>
      <c r="K454" s="92">
        <f t="shared" si="74"/>
        <v>0</v>
      </c>
      <c r="L454" s="92">
        <f t="shared" si="74"/>
        <v>448612.23</v>
      </c>
      <c r="M454" s="135">
        <f t="shared" si="67"/>
        <v>0</v>
      </c>
    </row>
    <row r="455" spans="1:13" ht="12.75">
      <c r="A455" s="93"/>
      <c r="B455" s="136" t="s">
        <v>899</v>
      </c>
      <c r="C455" s="102"/>
      <c r="D455" s="93" t="s">
        <v>532</v>
      </c>
      <c r="E455" s="93" t="s">
        <v>481</v>
      </c>
      <c r="F455" s="93" t="s">
        <v>440</v>
      </c>
      <c r="G455" s="93" t="s">
        <v>901</v>
      </c>
      <c r="H455" s="93" t="s">
        <v>897</v>
      </c>
      <c r="I455" s="93" t="s">
        <v>430</v>
      </c>
      <c r="J455" s="92">
        <f t="shared" si="74"/>
        <v>448612.23</v>
      </c>
      <c r="K455" s="92">
        <f t="shared" si="74"/>
        <v>0</v>
      </c>
      <c r="L455" s="92">
        <f t="shared" si="74"/>
        <v>448612.23</v>
      </c>
      <c r="M455" s="135">
        <f t="shared" si="67"/>
        <v>0</v>
      </c>
    </row>
    <row r="456" spans="1:13" ht="12.75">
      <c r="A456" s="93"/>
      <c r="B456" s="95" t="s">
        <v>282</v>
      </c>
      <c r="C456" s="102"/>
      <c r="D456" s="93" t="s">
        <v>532</v>
      </c>
      <c r="E456" s="93" t="s">
        <v>481</v>
      </c>
      <c r="F456" s="93" t="s">
        <v>440</v>
      </c>
      <c r="G456" s="93" t="s">
        <v>901</v>
      </c>
      <c r="H456" s="93" t="s">
        <v>897</v>
      </c>
      <c r="I456" s="93" t="s">
        <v>443</v>
      </c>
      <c r="J456" s="92">
        <f t="shared" si="74"/>
        <v>448612.23</v>
      </c>
      <c r="K456" s="92">
        <f t="shared" si="74"/>
        <v>0</v>
      </c>
      <c r="L456" s="92">
        <f t="shared" si="74"/>
        <v>448612.23</v>
      </c>
      <c r="M456" s="135">
        <f t="shared" si="67"/>
        <v>0</v>
      </c>
    </row>
    <row r="457" spans="1:13" ht="12.75">
      <c r="A457" s="93"/>
      <c r="B457" s="102" t="s">
        <v>303</v>
      </c>
      <c r="C457" s="102"/>
      <c r="D457" s="93" t="s">
        <v>532</v>
      </c>
      <c r="E457" s="93" t="s">
        <v>481</v>
      </c>
      <c r="F457" s="93" t="s">
        <v>440</v>
      </c>
      <c r="G457" s="93" t="s">
        <v>901</v>
      </c>
      <c r="H457" s="93" t="s">
        <v>897</v>
      </c>
      <c r="I457" s="93" t="s">
        <v>469</v>
      </c>
      <c r="J457" s="92">
        <f t="shared" si="74"/>
        <v>448612.23</v>
      </c>
      <c r="K457" s="92">
        <f t="shared" si="74"/>
        <v>0</v>
      </c>
      <c r="L457" s="92">
        <f t="shared" si="74"/>
        <v>448612.23</v>
      </c>
      <c r="M457" s="135">
        <f t="shared" si="67"/>
        <v>0</v>
      </c>
    </row>
    <row r="458" spans="1:13" ht="24">
      <c r="A458" s="93"/>
      <c r="B458" s="102" t="s">
        <v>537</v>
      </c>
      <c r="C458" s="102"/>
      <c r="D458" s="93" t="s">
        <v>532</v>
      </c>
      <c r="E458" s="93" t="s">
        <v>481</v>
      </c>
      <c r="F458" s="93" t="s">
        <v>440</v>
      </c>
      <c r="G458" s="93" t="s">
        <v>901</v>
      </c>
      <c r="H458" s="93" t="s">
        <v>897</v>
      </c>
      <c r="I458" s="93" t="s">
        <v>466</v>
      </c>
      <c r="J458" s="92">
        <v>448612.23</v>
      </c>
      <c r="K458" s="130">
        <v>0</v>
      </c>
      <c r="L458" s="130">
        <f>J458-K458</f>
        <v>448612.23</v>
      </c>
      <c r="M458" s="135">
        <f t="shared" si="67"/>
        <v>0</v>
      </c>
    </row>
    <row r="459" spans="1:13" ht="12.75">
      <c r="A459" s="93"/>
      <c r="B459" s="100" t="s">
        <v>103</v>
      </c>
      <c r="C459" s="100"/>
      <c r="D459" s="96" t="s">
        <v>532</v>
      </c>
      <c r="E459" s="96" t="s">
        <v>476</v>
      </c>
      <c r="F459" s="96" t="s">
        <v>463</v>
      </c>
      <c r="G459" s="101" t="s">
        <v>447</v>
      </c>
      <c r="H459" s="96" t="s">
        <v>430</v>
      </c>
      <c r="I459" s="96" t="s">
        <v>430</v>
      </c>
      <c r="J459" s="98">
        <f>J460+J470</f>
        <v>126400</v>
      </c>
      <c r="K459" s="98">
        <f>K460+K470</f>
        <v>79800</v>
      </c>
      <c r="L459" s="98">
        <f>L460+L470</f>
        <v>46600</v>
      </c>
      <c r="M459" s="135">
        <f t="shared" si="67"/>
        <v>63.13291139240506</v>
      </c>
    </row>
    <row r="460" spans="1:13" ht="12.75">
      <c r="A460" s="93"/>
      <c r="B460" s="100" t="s">
        <v>101</v>
      </c>
      <c r="C460" s="100"/>
      <c r="D460" s="96" t="s">
        <v>532</v>
      </c>
      <c r="E460" s="96" t="s">
        <v>476</v>
      </c>
      <c r="F460" s="96" t="s">
        <v>440</v>
      </c>
      <c r="G460" s="101" t="s">
        <v>447</v>
      </c>
      <c r="H460" s="96" t="s">
        <v>430</v>
      </c>
      <c r="I460" s="96" t="s">
        <v>430</v>
      </c>
      <c r="J460" s="98">
        <f>J461</f>
        <v>106400</v>
      </c>
      <c r="K460" s="98">
        <f>K461</f>
        <v>79800</v>
      </c>
      <c r="L460" s="98">
        <f>L461</f>
        <v>26600</v>
      </c>
      <c r="M460" s="135">
        <f t="shared" si="67"/>
        <v>75</v>
      </c>
    </row>
    <row r="461" spans="1:13" ht="27" customHeight="1">
      <c r="A461" s="93"/>
      <c r="B461" s="99" t="s">
        <v>620</v>
      </c>
      <c r="C461" s="99"/>
      <c r="D461" s="96" t="s">
        <v>532</v>
      </c>
      <c r="E461" s="96" t="s">
        <v>476</v>
      </c>
      <c r="F461" s="96" t="s">
        <v>440</v>
      </c>
      <c r="G461" s="96" t="s">
        <v>572</v>
      </c>
      <c r="H461" s="96" t="s">
        <v>430</v>
      </c>
      <c r="I461" s="96" t="s">
        <v>430</v>
      </c>
      <c r="J461" s="98">
        <f aca="true" t="shared" si="75" ref="J461:J468">J462</f>
        <v>106400</v>
      </c>
      <c r="K461" s="114">
        <f aca="true" t="shared" si="76" ref="K461:K468">K462</f>
        <v>79800</v>
      </c>
      <c r="L461" s="114">
        <f aca="true" t="shared" si="77" ref="L461:L491">J461-K461</f>
        <v>26600</v>
      </c>
      <c r="M461" s="135">
        <f t="shared" si="67"/>
        <v>75</v>
      </c>
    </row>
    <row r="462" spans="1:13" s="89" customFormat="1" ht="24">
      <c r="A462" s="96"/>
      <c r="B462" s="99" t="s">
        <v>446</v>
      </c>
      <c r="C462" s="99"/>
      <c r="D462" s="96" t="s">
        <v>532</v>
      </c>
      <c r="E462" s="96" t="s">
        <v>476</v>
      </c>
      <c r="F462" s="96" t="s">
        <v>440</v>
      </c>
      <c r="G462" s="96" t="s">
        <v>573</v>
      </c>
      <c r="H462" s="96" t="s">
        <v>430</v>
      </c>
      <c r="I462" s="96" t="s">
        <v>430</v>
      </c>
      <c r="J462" s="98">
        <f t="shared" si="75"/>
        <v>106400</v>
      </c>
      <c r="K462" s="114">
        <f t="shared" si="76"/>
        <v>79800</v>
      </c>
      <c r="L462" s="114">
        <f t="shared" si="77"/>
        <v>26600</v>
      </c>
      <c r="M462" s="135">
        <f t="shared" si="67"/>
        <v>75</v>
      </c>
    </row>
    <row r="463" spans="1:13" s="89" customFormat="1" ht="48" customHeight="1">
      <c r="A463" s="96"/>
      <c r="B463" s="100" t="s">
        <v>480</v>
      </c>
      <c r="C463" s="100"/>
      <c r="D463" s="96" t="s">
        <v>532</v>
      </c>
      <c r="E463" s="96" t="s">
        <v>476</v>
      </c>
      <c r="F463" s="96" t="s">
        <v>440</v>
      </c>
      <c r="G463" s="96" t="s">
        <v>582</v>
      </c>
      <c r="H463" s="96" t="s">
        <v>430</v>
      </c>
      <c r="I463" s="96" t="s">
        <v>430</v>
      </c>
      <c r="J463" s="98">
        <f t="shared" si="75"/>
        <v>106400</v>
      </c>
      <c r="K463" s="114">
        <f t="shared" si="76"/>
        <v>79800</v>
      </c>
      <c r="L463" s="114">
        <f t="shared" si="77"/>
        <v>26600</v>
      </c>
      <c r="M463" s="135">
        <f t="shared" si="67"/>
        <v>75</v>
      </c>
    </row>
    <row r="464" spans="1:13" s="89" customFormat="1" ht="24">
      <c r="A464" s="96"/>
      <c r="B464" s="99" t="s">
        <v>479</v>
      </c>
      <c r="C464" s="99"/>
      <c r="D464" s="96" t="s">
        <v>532</v>
      </c>
      <c r="E464" s="96" t="s">
        <v>476</v>
      </c>
      <c r="F464" s="96" t="s">
        <v>440</v>
      </c>
      <c r="G464" s="96" t="s">
        <v>659</v>
      </c>
      <c r="H464" s="96" t="s">
        <v>430</v>
      </c>
      <c r="I464" s="96" t="s">
        <v>430</v>
      </c>
      <c r="J464" s="98">
        <f t="shared" si="75"/>
        <v>106400</v>
      </c>
      <c r="K464" s="114">
        <f t="shared" si="76"/>
        <v>79800</v>
      </c>
      <c r="L464" s="114">
        <f t="shared" si="77"/>
        <v>26600</v>
      </c>
      <c r="M464" s="135">
        <f t="shared" si="67"/>
        <v>75</v>
      </c>
    </row>
    <row r="465" spans="1:13" s="89" customFormat="1" ht="12.75">
      <c r="A465" s="96"/>
      <c r="B465" s="95" t="s">
        <v>45</v>
      </c>
      <c r="C465" s="95"/>
      <c r="D465" s="93" t="s">
        <v>532</v>
      </c>
      <c r="E465" s="93" t="s">
        <v>476</v>
      </c>
      <c r="F465" s="93" t="s">
        <v>440</v>
      </c>
      <c r="G465" s="93" t="s">
        <v>659</v>
      </c>
      <c r="H465" s="93" t="s">
        <v>30</v>
      </c>
      <c r="I465" s="93" t="s">
        <v>430</v>
      </c>
      <c r="J465" s="92">
        <f t="shared" si="75"/>
        <v>106400</v>
      </c>
      <c r="K465" s="130">
        <f t="shared" si="76"/>
        <v>79800</v>
      </c>
      <c r="L465" s="130">
        <f t="shared" si="77"/>
        <v>26600</v>
      </c>
      <c r="M465" s="135">
        <f t="shared" si="67"/>
        <v>75</v>
      </c>
    </row>
    <row r="466" spans="1:13" ht="12.75">
      <c r="A466" s="93"/>
      <c r="B466" s="95" t="s">
        <v>414</v>
      </c>
      <c r="C466" s="95"/>
      <c r="D466" s="93" t="s">
        <v>532</v>
      </c>
      <c r="E466" s="93" t="s">
        <v>476</v>
      </c>
      <c r="F466" s="93" t="s">
        <v>440</v>
      </c>
      <c r="G466" s="93" t="s">
        <v>659</v>
      </c>
      <c r="H466" s="93" t="s">
        <v>438</v>
      </c>
      <c r="I466" s="93" t="s">
        <v>430</v>
      </c>
      <c r="J466" s="92">
        <f t="shared" si="75"/>
        <v>106400</v>
      </c>
      <c r="K466" s="130">
        <f t="shared" si="76"/>
        <v>79800</v>
      </c>
      <c r="L466" s="130">
        <f t="shared" si="77"/>
        <v>26600</v>
      </c>
      <c r="M466" s="135">
        <f t="shared" si="67"/>
        <v>75</v>
      </c>
    </row>
    <row r="467" spans="1:13" ht="12.75">
      <c r="A467" s="93"/>
      <c r="B467" s="95" t="s">
        <v>282</v>
      </c>
      <c r="C467" s="95"/>
      <c r="D467" s="93" t="s">
        <v>532</v>
      </c>
      <c r="E467" s="93" t="s">
        <v>476</v>
      </c>
      <c r="F467" s="93" t="s">
        <v>440</v>
      </c>
      <c r="G467" s="93" t="s">
        <v>659</v>
      </c>
      <c r="H467" s="93" t="s">
        <v>438</v>
      </c>
      <c r="I467" s="93" t="s">
        <v>443</v>
      </c>
      <c r="J467" s="92">
        <f t="shared" si="75"/>
        <v>106400</v>
      </c>
      <c r="K467" s="130">
        <f t="shared" si="76"/>
        <v>79800</v>
      </c>
      <c r="L467" s="130">
        <f t="shared" si="77"/>
        <v>26600</v>
      </c>
      <c r="M467" s="135">
        <f t="shared" si="67"/>
        <v>75</v>
      </c>
    </row>
    <row r="468" spans="1:13" ht="12.75">
      <c r="A468" s="93"/>
      <c r="B468" s="95" t="s">
        <v>428</v>
      </c>
      <c r="C468" s="95"/>
      <c r="D468" s="93" t="s">
        <v>532</v>
      </c>
      <c r="E468" s="93" t="s">
        <v>476</v>
      </c>
      <c r="F468" s="93" t="s">
        <v>440</v>
      </c>
      <c r="G468" s="93" t="s">
        <v>659</v>
      </c>
      <c r="H468" s="93" t="s">
        <v>438</v>
      </c>
      <c r="I468" s="93" t="s">
        <v>442</v>
      </c>
      <c r="J468" s="92">
        <f t="shared" si="75"/>
        <v>106400</v>
      </c>
      <c r="K468" s="130">
        <f t="shared" si="76"/>
        <v>79800</v>
      </c>
      <c r="L468" s="130">
        <f t="shared" si="77"/>
        <v>26600</v>
      </c>
      <c r="M468" s="135">
        <f t="shared" si="67"/>
        <v>75</v>
      </c>
    </row>
    <row r="469" spans="1:13" ht="24" customHeight="1">
      <c r="A469" s="93"/>
      <c r="B469" s="95" t="s">
        <v>441</v>
      </c>
      <c r="C469" s="95"/>
      <c r="D469" s="93" t="s">
        <v>532</v>
      </c>
      <c r="E469" s="93" t="s">
        <v>476</v>
      </c>
      <c r="F469" s="93" t="s">
        <v>440</v>
      </c>
      <c r="G469" s="93" t="s">
        <v>659</v>
      </c>
      <c r="H469" s="93" t="s">
        <v>438</v>
      </c>
      <c r="I469" s="93" t="s">
        <v>437</v>
      </c>
      <c r="J469" s="92">
        <v>106400</v>
      </c>
      <c r="K469" s="130">
        <v>79800</v>
      </c>
      <c r="L469" s="130">
        <f t="shared" si="77"/>
        <v>26600</v>
      </c>
      <c r="M469" s="135">
        <f t="shared" si="67"/>
        <v>75</v>
      </c>
    </row>
    <row r="470" spans="1:13" ht="14.25" customHeight="1">
      <c r="A470" s="93"/>
      <c r="B470" s="100" t="s">
        <v>413</v>
      </c>
      <c r="C470" s="95"/>
      <c r="D470" s="96" t="s">
        <v>532</v>
      </c>
      <c r="E470" s="96" t="s">
        <v>476</v>
      </c>
      <c r="F470" s="96" t="s">
        <v>439</v>
      </c>
      <c r="G470" s="96" t="s">
        <v>447</v>
      </c>
      <c r="H470" s="96" t="s">
        <v>430</v>
      </c>
      <c r="I470" s="96" t="s">
        <v>430</v>
      </c>
      <c r="J470" s="98">
        <f aca="true" t="shared" si="78" ref="J470:J478">J471</f>
        <v>20000</v>
      </c>
      <c r="K470" s="98">
        <f aca="true" t="shared" si="79" ref="K470:K478">K471</f>
        <v>0</v>
      </c>
      <c r="L470" s="98">
        <f aca="true" t="shared" si="80" ref="L470:L478">L471</f>
        <v>20000</v>
      </c>
      <c r="M470" s="135">
        <f t="shared" si="67"/>
        <v>0</v>
      </c>
    </row>
    <row r="471" spans="1:13" ht="27" customHeight="1">
      <c r="A471" s="93"/>
      <c r="B471" s="99" t="s">
        <v>620</v>
      </c>
      <c r="C471" s="95"/>
      <c r="D471" s="96" t="s">
        <v>532</v>
      </c>
      <c r="E471" s="96" t="s">
        <v>476</v>
      </c>
      <c r="F471" s="96" t="s">
        <v>439</v>
      </c>
      <c r="G471" s="96" t="s">
        <v>572</v>
      </c>
      <c r="H471" s="96" t="s">
        <v>430</v>
      </c>
      <c r="I471" s="96" t="s">
        <v>430</v>
      </c>
      <c r="J471" s="98">
        <f t="shared" si="78"/>
        <v>20000</v>
      </c>
      <c r="K471" s="98">
        <f t="shared" si="79"/>
        <v>0</v>
      </c>
      <c r="L471" s="98">
        <f t="shared" si="80"/>
        <v>20000</v>
      </c>
      <c r="M471" s="135">
        <f t="shared" si="67"/>
        <v>0</v>
      </c>
    </row>
    <row r="472" spans="1:13" ht="26.25" customHeight="1">
      <c r="A472" s="93"/>
      <c r="B472" s="99" t="s">
        <v>446</v>
      </c>
      <c r="C472" s="95"/>
      <c r="D472" s="96" t="s">
        <v>532</v>
      </c>
      <c r="E472" s="96" t="s">
        <v>476</v>
      </c>
      <c r="F472" s="96" t="s">
        <v>439</v>
      </c>
      <c r="G472" s="96" t="s">
        <v>573</v>
      </c>
      <c r="H472" s="96" t="s">
        <v>430</v>
      </c>
      <c r="I472" s="96" t="s">
        <v>430</v>
      </c>
      <c r="J472" s="98">
        <f t="shared" si="78"/>
        <v>20000</v>
      </c>
      <c r="K472" s="98">
        <f t="shared" si="79"/>
        <v>0</v>
      </c>
      <c r="L472" s="98">
        <f t="shared" si="80"/>
        <v>20000</v>
      </c>
      <c r="M472" s="135">
        <f t="shared" si="67"/>
        <v>0</v>
      </c>
    </row>
    <row r="473" spans="1:13" ht="27.75" customHeight="1">
      <c r="A473" s="93"/>
      <c r="B473" s="100" t="s">
        <v>465</v>
      </c>
      <c r="C473" s="95"/>
      <c r="D473" s="96" t="s">
        <v>532</v>
      </c>
      <c r="E473" s="96" t="s">
        <v>476</v>
      </c>
      <c r="F473" s="96" t="s">
        <v>439</v>
      </c>
      <c r="G473" s="96" t="s">
        <v>589</v>
      </c>
      <c r="H473" s="96" t="s">
        <v>430</v>
      </c>
      <c r="I473" s="96" t="s">
        <v>430</v>
      </c>
      <c r="J473" s="98">
        <f t="shared" si="78"/>
        <v>20000</v>
      </c>
      <c r="K473" s="98">
        <f t="shared" si="79"/>
        <v>0</v>
      </c>
      <c r="L473" s="98">
        <f t="shared" si="80"/>
        <v>20000</v>
      </c>
      <c r="M473" s="135">
        <f t="shared" si="67"/>
        <v>0</v>
      </c>
    </row>
    <row r="474" spans="1:13" ht="36.75" customHeight="1">
      <c r="A474" s="93"/>
      <c r="B474" s="100" t="s">
        <v>562</v>
      </c>
      <c r="C474" s="95"/>
      <c r="D474" s="96" t="s">
        <v>532</v>
      </c>
      <c r="E474" s="96" t="s">
        <v>476</v>
      </c>
      <c r="F474" s="96" t="s">
        <v>439</v>
      </c>
      <c r="G474" s="96" t="s">
        <v>660</v>
      </c>
      <c r="H474" s="96" t="s">
        <v>430</v>
      </c>
      <c r="I474" s="96" t="s">
        <v>430</v>
      </c>
      <c r="J474" s="98">
        <f t="shared" si="78"/>
        <v>20000</v>
      </c>
      <c r="K474" s="98">
        <f t="shared" si="79"/>
        <v>0</v>
      </c>
      <c r="L474" s="98">
        <f t="shared" si="80"/>
        <v>20000</v>
      </c>
      <c r="M474" s="135">
        <f t="shared" si="67"/>
        <v>0</v>
      </c>
    </row>
    <row r="475" spans="1:13" ht="14.25" customHeight="1">
      <c r="A475" s="93"/>
      <c r="B475" s="95" t="s">
        <v>564</v>
      </c>
      <c r="C475" s="95"/>
      <c r="D475" s="93" t="s">
        <v>532</v>
      </c>
      <c r="E475" s="93" t="s">
        <v>476</v>
      </c>
      <c r="F475" s="93" t="s">
        <v>439</v>
      </c>
      <c r="G475" s="93" t="s">
        <v>660</v>
      </c>
      <c r="H475" s="93" t="s">
        <v>477</v>
      </c>
      <c r="I475" s="93" t="s">
        <v>430</v>
      </c>
      <c r="J475" s="92">
        <f t="shared" si="78"/>
        <v>20000</v>
      </c>
      <c r="K475" s="92">
        <f t="shared" si="79"/>
        <v>0</v>
      </c>
      <c r="L475" s="92">
        <f t="shared" si="80"/>
        <v>20000</v>
      </c>
      <c r="M475" s="135">
        <f t="shared" si="67"/>
        <v>0</v>
      </c>
    </row>
    <row r="476" spans="1:13" ht="14.25" customHeight="1">
      <c r="A476" s="93"/>
      <c r="B476" s="95" t="s">
        <v>565</v>
      </c>
      <c r="C476" s="95"/>
      <c r="D476" s="93" t="s">
        <v>532</v>
      </c>
      <c r="E476" s="93" t="s">
        <v>476</v>
      </c>
      <c r="F476" s="93" t="s">
        <v>439</v>
      </c>
      <c r="G476" s="93" t="s">
        <v>660</v>
      </c>
      <c r="H476" s="93" t="s">
        <v>563</v>
      </c>
      <c r="I476" s="93" t="s">
        <v>430</v>
      </c>
      <c r="J476" s="92">
        <f t="shared" si="78"/>
        <v>20000</v>
      </c>
      <c r="K476" s="92">
        <f t="shared" si="79"/>
        <v>0</v>
      </c>
      <c r="L476" s="92">
        <f t="shared" si="80"/>
        <v>20000</v>
      </c>
      <c r="M476" s="135">
        <f t="shared" si="67"/>
        <v>0</v>
      </c>
    </row>
    <row r="477" spans="1:13" ht="14.25" customHeight="1">
      <c r="A477" s="93"/>
      <c r="B477" s="95" t="s">
        <v>282</v>
      </c>
      <c r="C477" s="95"/>
      <c r="D477" s="93" t="s">
        <v>532</v>
      </c>
      <c r="E477" s="93" t="s">
        <v>476</v>
      </c>
      <c r="F477" s="93" t="s">
        <v>439</v>
      </c>
      <c r="G477" s="93" t="s">
        <v>660</v>
      </c>
      <c r="H477" s="93" t="s">
        <v>563</v>
      </c>
      <c r="I477" s="93" t="s">
        <v>443</v>
      </c>
      <c r="J477" s="92">
        <f t="shared" si="78"/>
        <v>20000</v>
      </c>
      <c r="K477" s="92">
        <f t="shared" si="79"/>
        <v>0</v>
      </c>
      <c r="L477" s="92">
        <f t="shared" si="80"/>
        <v>20000</v>
      </c>
      <c r="M477" s="135">
        <f t="shared" si="67"/>
        <v>0</v>
      </c>
    </row>
    <row r="478" spans="1:13" ht="14.25" customHeight="1">
      <c r="A478" s="93"/>
      <c r="B478" s="95" t="s">
        <v>315</v>
      </c>
      <c r="C478" s="95"/>
      <c r="D478" s="93" t="s">
        <v>532</v>
      </c>
      <c r="E478" s="93" t="s">
        <v>476</v>
      </c>
      <c r="F478" s="93" t="s">
        <v>439</v>
      </c>
      <c r="G478" s="93" t="s">
        <v>660</v>
      </c>
      <c r="H478" s="93" t="s">
        <v>563</v>
      </c>
      <c r="I478" s="93" t="s">
        <v>566</v>
      </c>
      <c r="J478" s="92">
        <f t="shared" si="78"/>
        <v>20000</v>
      </c>
      <c r="K478" s="92">
        <f t="shared" si="79"/>
        <v>0</v>
      </c>
      <c r="L478" s="92">
        <f t="shared" si="80"/>
        <v>20000</v>
      </c>
      <c r="M478" s="135">
        <f t="shared" si="67"/>
        <v>0</v>
      </c>
    </row>
    <row r="479" spans="1:13" ht="14.25" customHeight="1">
      <c r="A479" s="93"/>
      <c r="B479" s="95" t="s">
        <v>568</v>
      </c>
      <c r="C479" s="95"/>
      <c r="D479" s="93" t="s">
        <v>532</v>
      </c>
      <c r="E479" s="93" t="s">
        <v>476</v>
      </c>
      <c r="F479" s="93" t="s">
        <v>439</v>
      </c>
      <c r="G479" s="93" t="s">
        <v>660</v>
      </c>
      <c r="H479" s="93" t="s">
        <v>563</v>
      </c>
      <c r="I479" s="93" t="s">
        <v>567</v>
      </c>
      <c r="J479" s="92">
        <v>20000</v>
      </c>
      <c r="K479" s="130">
        <v>0</v>
      </c>
      <c r="L479" s="130">
        <f>J479-K479</f>
        <v>20000</v>
      </c>
      <c r="M479" s="135">
        <f t="shared" si="67"/>
        <v>0</v>
      </c>
    </row>
    <row r="480" spans="1:13" ht="12.75">
      <c r="A480" s="93"/>
      <c r="B480" s="100" t="s">
        <v>74</v>
      </c>
      <c r="C480" s="100"/>
      <c r="D480" s="96" t="s">
        <v>532</v>
      </c>
      <c r="E480" s="96" t="s">
        <v>468</v>
      </c>
      <c r="F480" s="96" t="s">
        <v>463</v>
      </c>
      <c r="G480" s="101" t="s">
        <v>447</v>
      </c>
      <c r="H480" s="96" t="s">
        <v>430</v>
      </c>
      <c r="I480" s="96" t="s">
        <v>430</v>
      </c>
      <c r="J480" s="98">
        <f aca="true" t="shared" si="81" ref="J480:J490">J481</f>
        <v>817600</v>
      </c>
      <c r="K480" s="114">
        <f aca="true" t="shared" si="82" ref="K480:L490">K481</f>
        <v>315400</v>
      </c>
      <c r="L480" s="114">
        <f t="shared" si="77"/>
        <v>502200</v>
      </c>
      <c r="M480" s="135">
        <f t="shared" si="67"/>
        <v>38.57632093933464</v>
      </c>
    </row>
    <row r="481" spans="1:13" ht="12.75">
      <c r="A481" s="93"/>
      <c r="B481" s="100" t="s">
        <v>475</v>
      </c>
      <c r="C481" s="100"/>
      <c r="D481" s="96" t="s">
        <v>532</v>
      </c>
      <c r="E481" s="96" t="s">
        <v>468</v>
      </c>
      <c r="F481" s="96" t="s">
        <v>440</v>
      </c>
      <c r="G481" s="101" t="s">
        <v>447</v>
      </c>
      <c r="H481" s="96" t="s">
        <v>430</v>
      </c>
      <c r="I481" s="96" t="s">
        <v>430</v>
      </c>
      <c r="J481" s="98">
        <f>J482</f>
        <v>817600</v>
      </c>
      <c r="K481" s="98">
        <f t="shared" si="82"/>
        <v>315400</v>
      </c>
      <c r="L481" s="98">
        <f t="shared" si="82"/>
        <v>502200</v>
      </c>
      <c r="M481" s="135">
        <f t="shared" si="67"/>
        <v>38.57632093933464</v>
      </c>
    </row>
    <row r="482" spans="1:13" ht="48">
      <c r="A482" s="93"/>
      <c r="B482" s="100" t="s">
        <v>646</v>
      </c>
      <c r="C482" s="100"/>
      <c r="D482" s="96" t="s">
        <v>532</v>
      </c>
      <c r="E482" s="96" t="s">
        <v>468</v>
      </c>
      <c r="F482" s="96" t="s">
        <v>440</v>
      </c>
      <c r="G482" s="105" t="s">
        <v>647</v>
      </c>
      <c r="H482" s="96" t="s">
        <v>430</v>
      </c>
      <c r="I482" s="96" t="s">
        <v>430</v>
      </c>
      <c r="J482" s="98">
        <f t="shared" si="81"/>
        <v>817600</v>
      </c>
      <c r="K482" s="114">
        <f t="shared" si="82"/>
        <v>315400</v>
      </c>
      <c r="L482" s="114">
        <f>J482-K482</f>
        <v>502200</v>
      </c>
      <c r="M482" s="135">
        <f t="shared" si="67"/>
        <v>38.57632093933464</v>
      </c>
    </row>
    <row r="483" spans="1:13" ht="72">
      <c r="A483" s="93"/>
      <c r="B483" s="127" t="s">
        <v>664</v>
      </c>
      <c r="C483" s="106"/>
      <c r="D483" s="96" t="s">
        <v>532</v>
      </c>
      <c r="E483" s="96" t="s">
        <v>468</v>
      </c>
      <c r="F483" s="96" t="s">
        <v>440</v>
      </c>
      <c r="G483" s="105" t="s">
        <v>663</v>
      </c>
      <c r="H483" s="96" t="s">
        <v>430</v>
      </c>
      <c r="I483" s="96" t="s">
        <v>430</v>
      </c>
      <c r="J483" s="98">
        <f>J484+J492</f>
        <v>817600</v>
      </c>
      <c r="K483" s="98">
        <f>K484+K492</f>
        <v>315400</v>
      </c>
      <c r="L483" s="98">
        <f>L484+L492</f>
        <v>502200</v>
      </c>
      <c r="M483" s="135">
        <f t="shared" si="67"/>
        <v>38.57632093933464</v>
      </c>
    </row>
    <row r="484" spans="1:13" ht="48">
      <c r="A484" s="93"/>
      <c r="B484" s="99" t="s">
        <v>461</v>
      </c>
      <c r="C484" s="99"/>
      <c r="D484" s="96" t="s">
        <v>532</v>
      </c>
      <c r="E484" s="96" t="s">
        <v>468</v>
      </c>
      <c r="F484" s="96" t="s">
        <v>440</v>
      </c>
      <c r="G484" s="105" t="s">
        <v>662</v>
      </c>
      <c r="H484" s="96" t="s">
        <v>430</v>
      </c>
      <c r="I484" s="96" t="s">
        <v>430</v>
      </c>
      <c r="J484" s="98">
        <f t="shared" si="81"/>
        <v>382600</v>
      </c>
      <c r="K484" s="114">
        <f t="shared" si="82"/>
        <v>315400</v>
      </c>
      <c r="L484" s="114">
        <f t="shared" si="77"/>
        <v>67200</v>
      </c>
      <c r="M484" s="135">
        <f t="shared" si="67"/>
        <v>82.43596445373758</v>
      </c>
    </row>
    <row r="485" spans="1:13" s="89" customFormat="1" ht="25.5" customHeight="1">
      <c r="A485" s="96"/>
      <c r="B485" s="99" t="s">
        <v>474</v>
      </c>
      <c r="C485" s="99"/>
      <c r="D485" s="96" t="s">
        <v>532</v>
      </c>
      <c r="E485" s="96" t="s">
        <v>468</v>
      </c>
      <c r="F485" s="96" t="s">
        <v>440</v>
      </c>
      <c r="G485" s="105" t="s">
        <v>661</v>
      </c>
      <c r="H485" s="96" t="s">
        <v>430</v>
      </c>
      <c r="I485" s="96" t="s">
        <v>430</v>
      </c>
      <c r="J485" s="98">
        <f t="shared" si="81"/>
        <v>382600</v>
      </c>
      <c r="K485" s="114">
        <f t="shared" si="82"/>
        <v>315400</v>
      </c>
      <c r="L485" s="114">
        <f t="shared" si="77"/>
        <v>67200</v>
      </c>
      <c r="M485" s="135">
        <f t="shared" si="67"/>
        <v>82.43596445373758</v>
      </c>
    </row>
    <row r="486" spans="1:13" s="89" customFormat="1" ht="24">
      <c r="A486" s="96"/>
      <c r="B486" s="102" t="s">
        <v>473</v>
      </c>
      <c r="C486" s="102"/>
      <c r="D486" s="93" t="s">
        <v>532</v>
      </c>
      <c r="E486" s="93" t="s">
        <v>468</v>
      </c>
      <c r="F486" s="93" t="s">
        <v>440</v>
      </c>
      <c r="G486" s="104" t="s">
        <v>661</v>
      </c>
      <c r="H486" s="93" t="s">
        <v>472</v>
      </c>
      <c r="I486" s="93" t="s">
        <v>430</v>
      </c>
      <c r="J486" s="92">
        <f t="shared" si="81"/>
        <v>382600</v>
      </c>
      <c r="K486" s="130">
        <f t="shared" si="82"/>
        <v>315400</v>
      </c>
      <c r="L486" s="130">
        <f t="shared" si="77"/>
        <v>67200</v>
      </c>
      <c r="M486" s="135">
        <f t="shared" si="67"/>
        <v>82.43596445373758</v>
      </c>
    </row>
    <row r="487" spans="1:13" ht="12.75">
      <c r="A487" s="93"/>
      <c r="B487" s="97" t="s">
        <v>471</v>
      </c>
      <c r="C487" s="97"/>
      <c r="D487" s="93" t="s">
        <v>532</v>
      </c>
      <c r="E487" s="93" t="s">
        <v>468</v>
      </c>
      <c r="F487" s="93" t="s">
        <v>440</v>
      </c>
      <c r="G487" s="104" t="s">
        <v>661</v>
      </c>
      <c r="H487" s="93" t="s">
        <v>470</v>
      </c>
      <c r="I487" s="93" t="s">
        <v>430</v>
      </c>
      <c r="J487" s="92">
        <f t="shared" si="81"/>
        <v>382600</v>
      </c>
      <c r="K487" s="130">
        <f t="shared" si="82"/>
        <v>315400</v>
      </c>
      <c r="L487" s="130">
        <f t="shared" si="77"/>
        <v>67200</v>
      </c>
      <c r="M487" s="135">
        <f t="shared" si="67"/>
        <v>82.43596445373758</v>
      </c>
    </row>
    <row r="488" spans="1:13" ht="48">
      <c r="A488" s="93"/>
      <c r="B488" s="126" t="s">
        <v>538</v>
      </c>
      <c r="C488" s="102"/>
      <c r="D488" s="93" t="s">
        <v>532</v>
      </c>
      <c r="E488" s="93" t="s">
        <v>468</v>
      </c>
      <c r="F488" s="93" t="s">
        <v>440</v>
      </c>
      <c r="G488" s="104" t="s">
        <v>661</v>
      </c>
      <c r="H488" s="93" t="s">
        <v>467</v>
      </c>
      <c r="I488" s="93" t="s">
        <v>430</v>
      </c>
      <c r="J488" s="92">
        <f t="shared" si="81"/>
        <v>382600</v>
      </c>
      <c r="K488" s="130">
        <f t="shared" si="82"/>
        <v>315400</v>
      </c>
      <c r="L488" s="130">
        <f t="shared" si="77"/>
        <v>67200</v>
      </c>
      <c r="M488" s="135">
        <f t="shared" si="67"/>
        <v>82.43596445373758</v>
      </c>
    </row>
    <row r="489" spans="1:13" ht="12.75">
      <c r="A489" s="93"/>
      <c r="B489" s="95" t="s">
        <v>282</v>
      </c>
      <c r="C489" s="102"/>
      <c r="D489" s="93" t="s">
        <v>532</v>
      </c>
      <c r="E489" s="93" t="s">
        <v>468</v>
      </c>
      <c r="F489" s="93" t="s">
        <v>440</v>
      </c>
      <c r="G489" s="104" t="s">
        <v>661</v>
      </c>
      <c r="H489" s="93" t="s">
        <v>467</v>
      </c>
      <c r="I489" s="93" t="s">
        <v>443</v>
      </c>
      <c r="J489" s="92">
        <f t="shared" si="81"/>
        <v>382600</v>
      </c>
      <c r="K489" s="130">
        <f t="shared" si="82"/>
        <v>315400</v>
      </c>
      <c r="L489" s="130">
        <f t="shared" si="77"/>
        <v>67200</v>
      </c>
      <c r="M489" s="135">
        <f t="shared" si="67"/>
        <v>82.43596445373758</v>
      </c>
    </row>
    <row r="490" spans="1:13" ht="12.75">
      <c r="A490" s="93"/>
      <c r="B490" s="102" t="s">
        <v>303</v>
      </c>
      <c r="C490" s="102"/>
      <c r="D490" s="93" t="s">
        <v>532</v>
      </c>
      <c r="E490" s="93" t="s">
        <v>468</v>
      </c>
      <c r="F490" s="93" t="s">
        <v>440</v>
      </c>
      <c r="G490" s="104" t="s">
        <v>661</v>
      </c>
      <c r="H490" s="93" t="s">
        <v>467</v>
      </c>
      <c r="I490" s="93" t="s">
        <v>469</v>
      </c>
      <c r="J490" s="92">
        <f t="shared" si="81"/>
        <v>382600</v>
      </c>
      <c r="K490" s="130">
        <f t="shared" si="82"/>
        <v>315400</v>
      </c>
      <c r="L490" s="130">
        <f t="shared" si="77"/>
        <v>67200</v>
      </c>
      <c r="M490" s="135">
        <f t="shared" si="67"/>
        <v>82.43596445373758</v>
      </c>
    </row>
    <row r="491" spans="1:13" ht="24">
      <c r="A491" s="93"/>
      <c r="B491" s="102" t="s">
        <v>537</v>
      </c>
      <c r="C491" s="102"/>
      <c r="D491" s="93" t="s">
        <v>532</v>
      </c>
      <c r="E491" s="93" t="s">
        <v>468</v>
      </c>
      <c r="F491" s="93" t="s">
        <v>440</v>
      </c>
      <c r="G491" s="104" t="s">
        <v>661</v>
      </c>
      <c r="H491" s="93" t="s">
        <v>467</v>
      </c>
      <c r="I491" s="93" t="s">
        <v>466</v>
      </c>
      <c r="J491" s="92">
        <v>382600</v>
      </c>
      <c r="K491" s="130">
        <v>315400</v>
      </c>
      <c r="L491" s="130">
        <f t="shared" si="77"/>
        <v>67200</v>
      </c>
      <c r="M491" s="135">
        <f aca="true" t="shared" si="83" ref="M491:M543">K491/J491*100</f>
        <v>82.43596445373758</v>
      </c>
    </row>
    <row r="492" spans="1:13" ht="36">
      <c r="A492" s="96"/>
      <c r="B492" s="108" t="s">
        <v>666</v>
      </c>
      <c r="C492" s="108"/>
      <c r="D492" s="96" t="s">
        <v>532</v>
      </c>
      <c r="E492" s="96" t="s">
        <v>468</v>
      </c>
      <c r="F492" s="96" t="s">
        <v>440</v>
      </c>
      <c r="G492" s="105" t="s">
        <v>667</v>
      </c>
      <c r="H492" s="96" t="s">
        <v>430</v>
      </c>
      <c r="I492" s="96" t="s">
        <v>430</v>
      </c>
      <c r="J492" s="98">
        <f aca="true" t="shared" si="84" ref="J492:J497">J493</f>
        <v>435000</v>
      </c>
      <c r="K492" s="98">
        <f aca="true" t="shared" si="85" ref="K492:L494">K493</f>
        <v>0</v>
      </c>
      <c r="L492" s="98">
        <f t="shared" si="85"/>
        <v>435000</v>
      </c>
      <c r="M492" s="135">
        <f t="shared" si="83"/>
        <v>0</v>
      </c>
    </row>
    <row r="493" spans="1:13" ht="12.75">
      <c r="A493" s="93"/>
      <c r="B493" s="108" t="s">
        <v>682</v>
      </c>
      <c r="C493" s="102"/>
      <c r="D493" s="96" t="s">
        <v>532</v>
      </c>
      <c r="E493" s="96" t="s">
        <v>468</v>
      </c>
      <c r="F493" s="96" t="s">
        <v>440</v>
      </c>
      <c r="G493" s="105" t="s">
        <v>665</v>
      </c>
      <c r="H493" s="96" t="s">
        <v>430</v>
      </c>
      <c r="I493" s="96" t="s">
        <v>430</v>
      </c>
      <c r="J493" s="98">
        <f t="shared" si="84"/>
        <v>435000</v>
      </c>
      <c r="K493" s="98">
        <f t="shared" si="85"/>
        <v>0</v>
      </c>
      <c r="L493" s="98">
        <f t="shared" si="85"/>
        <v>435000</v>
      </c>
      <c r="M493" s="135">
        <f t="shared" si="83"/>
        <v>0</v>
      </c>
    </row>
    <row r="494" spans="1:13" ht="24">
      <c r="A494" s="93"/>
      <c r="B494" s="95" t="s">
        <v>495</v>
      </c>
      <c r="C494" s="102"/>
      <c r="D494" s="93" t="s">
        <v>532</v>
      </c>
      <c r="E494" s="93" t="s">
        <v>468</v>
      </c>
      <c r="F494" s="93" t="s">
        <v>440</v>
      </c>
      <c r="G494" s="104" t="s">
        <v>665</v>
      </c>
      <c r="H494" s="93" t="s">
        <v>558</v>
      </c>
      <c r="I494" s="93" t="s">
        <v>430</v>
      </c>
      <c r="J494" s="92">
        <f>J495</f>
        <v>435000</v>
      </c>
      <c r="K494" s="92">
        <f t="shared" si="85"/>
        <v>0</v>
      </c>
      <c r="L494" s="92">
        <f t="shared" si="85"/>
        <v>435000</v>
      </c>
      <c r="M494" s="135">
        <f t="shared" si="83"/>
        <v>0</v>
      </c>
    </row>
    <row r="495" spans="1:13" ht="24">
      <c r="A495" s="93"/>
      <c r="B495" s="95" t="s">
        <v>435</v>
      </c>
      <c r="C495" s="102"/>
      <c r="D495" s="93" t="s">
        <v>532</v>
      </c>
      <c r="E495" s="93" t="s">
        <v>468</v>
      </c>
      <c r="F495" s="93" t="s">
        <v>440</v>
      </c>
      <c r="G495" s="104" t="s">
        <v>665</v>
      </c>
      <c r="H495" s="93" t="s">
        <v>557</v>
      </c>
      <c r="I495" s="93" t="s">
        <v>430</v>
      </c>
      <c r="J495" s="92">
        <f t="shared" si="84"/>
        <v>435000</v>
      </c>
      <c r="K495" s="92">
        <f aca="true" t="shared" si="86" ref="K495:L497">K496</f>
        <v>0</v>
      </c>
      <c r="L495" s="92">
        <f t="shared" si="86"/>
        <v>435000</v>
      </c>
      <c r="M495" s="135">
        <f t="shared" si="83"/>
        <v>0</v>
      </c>
    </row>
    <row r="496" spans="1:13" ht="12.75">
      <c r="A496" s="93"/>
      <c r="B496" s="95" t="s">
        <v>282</v>
      </c>
      <c r="C496" s="102"/>
      <c r="D496" s="93" t="s">
        <v>532</v>
      </c>
      <c r="E496" s="93" t="s">
        <v>468</v>
      </c>
      <c r="F496" s="93" t="s">
        <v>440</v>
      </c>
      <c r="G496" s="104" t="s">
        <v>665</v>
      </c>
      <c r="H496" s="93" t="s">
        <v>555</v>
      </c>
      <c r="I496" s="93" t="s">
        <v>443</v>
      </c>
      <c r="J496" s="92">
        <f t="shared" si="84"/>
        <v>435000</v>
      </c>
      <c r="K496" s="92">
        <f t="shared" si="86"/>
        <v>0</v>
      </c>
      <c r="L496" s="92">
        <f t="shared" si="86"/>
        <v>435000</v>
      </c>
      <c r="M496" s="135">
        <f t="shared" si="83"/>
        <v>0</v>
      </c>
    </row>
    <row r="497" spans="1:13" ht="12.75">
      <c r="A497" s="93"/>
      <c r="B497" s="95" t="s">
        <v>286</v>
      </c>
      <c r="C497" s="102"/>
      <c r="D497" s="93" t="s">
        <v>532</v>
      </c>
      <c r="E497" s="93" t="s">
        <v>468</v>
      </c>
      <c r="F497" s="93" t="s">
        <v>440</v>
      </c>
      <c r="G497" s="104" t="s">
        <v>665</v>
      </c>
      <c r="H497" s="93" t="s">
        <v>555</v>
      </c>
      <c r="I497" s="93" t="s">
        <v>493</v>
      </c>
      <c r="J497" s="92">
        <f t="shared" si="84"/>
        <v>435000</v>
      </c>
      <c r="K497" s="92">
        <f t="shared" si="86"/>
        <v>0</v>
      </c>
      <c r="L497" s="92">
        <f t="shared" si="86"/>
        <v>435000</v>
      </c>
      <c r="M497" s="135">
        <f t="shared" si="83"/>
        <v>0</v>
      </c>
    </row>
    <row r="498" spans="1:13" ht="12.75">
      <c r="A498" s="93"/>
      <c r="B498" s="136" t="s">
        <v>17</v>
      </c>
      <c r="C498" s="102"/>
      <c r="D498" s="93" t="s">
        <v>532</v>
      </c>
      <c r="E498" s="93" t="s">
        <v>468</v>
      </c>
      <c r="F498" s="93" t="s">
        <v>440</v>
      </c>
      <c r="G498" s="104" t="s">
        <v>665</v>
      </c>
      <c r="H498" s="93" t="s">
        <v>555</v>
      </c>
      <c r="I498" s="93" t="s">
        <v>489</v>
      </c>
      <c r="J498" s="92">
        <v>435000</v>
      </c>
      <c r="K498" s="130">
        <v>0</v>
      </c>
      <c r="L498" s="130">
        <f>J498-K498</f>
        <v>435000</v>
      </c>
      <c r="M498" s="135">
        <f t="shared" si="83"/>
        <v>0</v>
      </c>
    </row>
    <row r="499" spans="1:13" ht="24">
      <c r="A499" s="93"/>
      <c r="B499" s="153" t="s">
        <v>675</v>
      </c>
      <c r="C499" s="102"/>
      <c r="D499" s="96" t="s">
        <v>532</v>
      </c>
      <c r="E499" s="96" t="s">
        <v>464</v>
      </c>
      <c r="F499" s="96" t="s">
        <v>463</v>
      </c>
      <c r="G499" s="152" t="s">
        <v>447</v>
      </c>
      <c r="H499" s="96" t="s">
        <v>430</v>
      </c>
      <c r="I499" s="96" t="s">
        <v>430</v>
      </c>
      <c r="J499" s="98">
        <f aca="true" t="shared" si="87" ref="J499:J507">J500</f>
        <v>60000</v>
      </c>
      <c r="K499" s="98">
        <f aca="true" t="shared" si="88" ref="K499:K507">K500</f>
        <v>0</v>
      </c>
      <c r="L499" s="98">
        <f aca="true" t="shared" si="89" ref="L499:L507">L500</f>
        <v>60000</v>
      </c>
      <c r="M499" s="135">
        <f t="shared" si="83"/>
        <v>0</v>
      </c>
    </row>
    <row r="500" spans="1:13" ht="24">
      <c r="A500" s="93"/>
      <c r="B500" s="153" t="s">
        <v>676</v>
      </c>
      <c r="C500" s="102"/>
      <c r="D500" s="96" t="s">
        <v>532</v>
      </c>
      <c r="E500" s="96" t="s">
        <v>464</v>
      </c>
      <c r="F500" s="96" t="s">
        <v>440</v>
      </c>
      <c r="G500" s="152" t="s">
        <v>447</v>
      </c>
      <c r="H500" s="96" t="s">
        <v>430</v>
      </c>
      <c r="I500" s="96" t="s">
        <v>430</v>
      </c>
      <c r="J500" s="98">
        <f t="shared" si="87"/>
        <v>60000</v>
      </c>
      <c r="K500" s="98">
        <f t="shared" si="88"/>
        <v>0</v>
      </c>
      <c r="L500" s="98">
        <f t="shared" si="89"/>
        <v>60000</v>
      </c>
      <c r="M500" s="135">
        <f t="shared" si="83"/>
        <v>0</v>
      </c>
    </row>
    <row r="501" spans="1:13" ht="24">
      <c r="A501" s="93"/>
      <c r="B501" s="140" t="s">
        <v>620</v>
      </c>
      <c r="C501" s="102"/>
      <c r="D501" s="96" t="s">
        <v>532</v>
      </c>
      <c r="E501" s="96" t="s">
        <v>464</v>
      </c>
      <c r="F501" s="96" t="s">
        <v>440</v>
      </c>
      <c r="G501" s="152" t="s">
        <v>572</v>
      </c>
      <c r="H501" s="96" t="s">
        <v>430</v>
      </c>
      <c r="I501" s="96" t="s">
        <v>430</v>
      </c>
      <c r="J501" s="98">
        <f t="shared" si="87"/>
        <v>60000</v>
      </c>
      <c r="K501" s="98">
        <f t="shared" si="88"/>
        <v>0</v>
      </c>
      <c r="L501" s="98">
        <f t="shared" si="89"/>
        <v>60000</v>
      </c>
      <c r="M501" s="135">
        <f t="shared" si="83"/>
        <v>0</v>
      </c>
    </row>
    <row r="502" spans="1:13" ht="24">
      <c r="A502" s="93"/>
      <c r="B502" s="140" t="s">
        <v>446</v>
      </c>
      <c r="C502" s="108"/>
      <c r="D502" s="96" t="s">
        <v>532</v>
      </c>
      <c r="E502" s="96" t="s">
        <v>464</v>
      </c>
      <c r="F502" s="96" t="s">
        <v>440</v>
      </c>
      <c r="G502" s="152" t="s">
        <v>573</v>
      </c>
      <c r="H502" s="96" t="s">
        <v>430</v>
      </c>
      <c r="I502" s="96" t="s">
        <v>430</v>
      </c>
      <c r="J502" s="98">
        <f t="shared" si="87"/>
        <v>60000</v>
      </c>
      <c r="K502" s="98">
        <f t="shared" si="88"/>
        <v>0</v>
      </c>
      <c r="L502" s="98">
        <f t="shared" si="89"/>
        <v>60000</v>
      </c>
      <c r="M502" s="135">
        <f t="shared" si="83"/>
        <v>0</v>
      </c>
    </row>
    <row r="503" spans="1:13" ht="12.75">
      <c r="A503" s="93"/>
      <c r="B503" s="140" t="s">
        <v>87</v>
      </c>
      <c r="C503" s="108"/>
      <c r="D503" s="96" t="s">
        <v>532</v>
      </c>
      <c r="E503" s="96" t="s">
        <v>464</v>
      </c>
      <c r="F503" s="96" t="s">
        <v>440</v>
      </c>
      <c r="G503" s="152" t="s">
        <v>668</v>
      </c>
      <c r="H503" s="96" t="s">
        <v>430</v>
      </c>
      <c r="I503" s="96" t="s">
        <v>430</v>
      </c>
      <c r="J503" s="98">
        <f t="shared" si="87"/>
        <v>60000</v>
      </c>
      <c r="K503" s="98">
        <f t="shared" si="88"/>
        <v>0</v>
      </c>
      <c r="L503" s="98">
        <f t="shared" si="89"/>
        <v>60000</v>
      </c>
      <c r="M503" s="135">
        <f t="shared" si="83"/>
        <v>0</v>
      </c>
    </row>
    <row r="504" spans="1:13" ht="12.75">
      <c r="A504" s="93"/>
      <c r="B504" s="102" t="s">
        <v>673</v>
      </c>
      <c r="C504" s="102"/>
      <c r="D504" s="93" t="s">
        <v>532</v>
      </c>
      <c r="E504" s="93" t="s">
        <v>464</v>
      </c>
      <c r="F504" s="93" t="s">
        <v>440</v>
      </c>
      <c r="G504" s="151" t="s">
        <v>668</v>
      </c>
      <c r="H504" s="93" t="s">
        <v>32</v>
      </c>
      <c r="I504" s="93" t="s">
        <v>430</v>
      </c>
      <c r="J504" s="92">
        <f t="shared" si="87"/>
        <v>60000</v>
      </c>
      <c r="K504" s="92">
        <f t="shared" si="88"/>
        <v>0</v>
      </c>
      <c r="L504" s="92">
        <f t="shared" si="89"/>
        <v>60000</v>
      </c>
      <c r="M504" s="135">
        <f t="shared" si="83"/>
        <v>0</v>
      </c>
    </row>
    <row r="505" spans="1:13" ht="12.75">
      <c r="A505" s="93"/>
      <c r="B505" s="97" t="s">
        <v>671</v>
      </c>
      <c r="C505" s="102"/>
      <c r="D505" s="93" t="s">
        <v>532</v>
      </c>
      <c r="E505" s="93" t="s">
        <v>464</v>
      </c>
      <c r="F505" s="93" t="s">
        <v>440</v>
      </c>
      <c r="G505" s="151" t="s">
        <v>668</v>
      </c>
      <c r="H505" s="93" t="s">
        <v>669</v>
      </c>
      <c r="I505" s="93" t="s">
        <v>430</v>
      </c>
      <c r="J505" s="92">
        <f t="shared" si="87"/>
        <v>60000</v>
      </c>
      <c r="K505" s="92">
        <f t="shared" si="88"/>
        <v>0</v>
      </c>
      <c r="L505" s="92">
        <f t="shared" si="89"/>
        <v>60000</v>
      </c>
      <c r="M505" s="135">
        <f t="shared" si="83"/>
        <v>0</v>
      </c>
    </row>
    <row r="506" spans="1:13" ht="12.75">
      <c r="A506" s="93"/>
      <c r="B506" s="95" t="s">
        <v>282</v>
      </c>
      <c r="C506" s="102"/>
      <c r="D506" s="93" t="s">
        <v>532</v>
      </c>
      <c r="E506" s="93" t="s">
        <v>464</v>
      </c>
      <c r="F506" s="93" t="s">
        <v>440</v>
      </c>
      <c r="G506" s="151" t="s">
        <v>668</v>
      </c>
      <c r="H506" s="93" t="s">
        <v>669</v>
      </c>
      <c r="I506" s="93" t="s">
        <v>443</v>
      </c>
      <c r="J506" s="92">
        <f t="shared" si="87"/>
        <v>60000</v>
      </c>
      <c r="K506" s="92">
        <f t="shared" si="88"/>
        <v>0</v>
      </c>
      <c r="L506" s="92">
        <f t="shared" si="89"/>
        <v>60000</v>
      </c>
      <c r="M506" s="135">
        <f t="shared" si="83"/>
        <v>0</v>
      </c>
    </row>
    <row r="507" spans="1:13" ht="12.75">
      <c r="A507" s="93"/>
      <c r="B507" s="102" t="s">
        <v>673</v>
      </c>
      <c r="C507" s="102"/>
      <c r="D507" s="93" t="s">
        <v>532</v>
      </c>
      <c r="E507" s="93" t="s">
        <v>464</v>
      </c>
      <c r="F507" s="93" t="s">
        <v>440</v>
      </c>
      <c r="G507" s="151" t="s">
        <v>668</v>
      </c>
      <c r="H507" s="93" t="s">
        <v>669</v>
      </c>
      <c r="I507" s="93" t="s">
        <v>672</v>
      </c>
      <c r="J507" s="92">
        <f t="shared" si="87"/>
        <v>60000</v>
      </c>
      <c r="K507" s="92">
        <f t="shared" si="88"/>
        <v>0</v>
      </c>
      <c r="L507" s="92">
        <f t="shared" si="89"/>
        <v>60000</v>
      </c>
      <c r="M507" s="135">
        <f t="shared" si="83"/>
        <v>0</v>
      </c>
    </row>
    <row r="508" spans="1:13" ht="12.75">
      <c r="A508" s="93"/>
      <c r="B508" s="97" t="s">
        <v>674</v>
      </c>
      <c r="C508" s="102"/>
      <c r="D508" s="93" t="s">
        <v>532</v>
      </c>
      <c r="E508" s="93" t="s">
        <v>464</v>
      </c>
      <c r="F508" s="93" t="s">
        <v>440</v>
      </c>
      <c r="G508" s="151" t="s">
        <v>668</v>
      </c>
      <c r="H508" s="93" t="s">
        <v>669</v>
      </c>
      <c r="I508" s="93" t="s">
        <v>670</v>
      </c>
      <c r="J508" s="92">
        <v>60000</v>
      </c>
      <c r="K508" s="130">
        <v>0</v>
      </c>
      <c r="L508" s="130">
        <f>J508-K508</f>
        <v>60000</v>
      </c>
      <c r="M508" s="135">
        <f t="shared" si="83"/>
        <v>0</v>
      </c>
    </row>
    <row r="509" spans="1:13" ht="36" customHeight="1">
      <c r="A509" s="96" t="s">
        <v>10</v>
      </c>
      <c r="B509" s="100" t="s">
        <v>536</v>
      </c>
      <c r="C509" s="100"/>
      <c r="D509" s="96" t="s">
        <v>533</v>
      </c>
      <c r="E509" s="96" t="s">
        <v>463</v>
      </c>
      <c r="F509" s="96" t="s">
        <v>463</v>
      </c>
      <c r="G509" s="101" t="s">
        <v>447</v>
      </c>
      <c r="H509" s="96" t="s">
        <v>430</v>
      </c>
      <c r="I509" s="96" t="s">
        <v>430</v>
      </c>
      <c r="J509" s="98">
        <f>J510</f>
        <v>1004600</v>
      </c>
      <c r="K509" s="98">
        <f>K510</f>
        <v>615822.31</v>
      </c>
      <c r="L509" s="98">
        <f>L510</f>
        <v>388777.68999999994</v>
      </c>
      <c r="M509" s="135">
        <f t="shared" si="83"/>
        <v>61.30024985068685</v>
      </c>
    </row>
    <row r="510" spans="1:13" ht="15.75" customHeight="1">
      <c r="A510" s="96"/>
      <c r="B510" s="100" t="s">
        <v>11</v>
      </c>
      <c r="C510" s="100"/>
      <c r="D510" s="96" t="s">
        <v>533</v>
      </c>
      <c r="E510" s="96" t="s">
        <v>440</v>
      </c>
      <c r="F510" s="96" t="s">
        <v>463</v>
      </c>
      <c r="G510" s="101" t="s">
        <v>447</v>
      </c>
      <c r="H510" s="96" t="s">
        <v>430</v>
      </c>
      <c r="I510" s="96" t="s">
        <v>430</v>
      </c>
      <c r="J510" s="98">
        <f>J511+J523+J534</f>
        <v>1004600</v>
      </c>
      <c r="K510" s="98">
        <f>K511+K523+K534</f>
        <v>615822.31</v>
      </c>
      <c r="L510" s="98">
        <f>L511+L523+L534</f>
        <v>388777.68999999994</v>
      </c>
      <c r="M510" s="135">
        <f t="shared" si="83"/>
        <v>61.30024985068685</v>
      </c>
    </row>
    <row r="511" spans="1:13" ht="36">
      <c r="A511" s="93"/>
      <c r="B511" s="100" t="s">
        <v>462</v>
      </c>
      <c r="C511" s="100"/>
      <c r="D511" s="96" t="s">
        <v>533</v>
      </c>
      <c r="E511" s="96" t="s">
        <v>440</v>
      </c>
      <c r="F511" s="96" t="s">
        <v>450</v>
      </c>
      <c r="G511" s="101" t="s">
        <v>447</v>
      </c>
      <c r="H511" s="96" t="s">
        <v>430</v>
      </c>
      <c r="I511" s="96" t="s">
        <v>430</v>
      </c>
      <c r="J511" s="98">
        <f>J512</f>
        <v>984100</v>
      </c>
      <c r="K511" s="98">
        <f>K512</f>
        <v>605422.31</v>
      </c>
      <c r="L511" s="98">
        <f>L512</f>
        <v>378677.68999999994</v>
      </c>
      <c r="M511" s="135">
        <f t="shared" si="83"/>
        <v>61.520405446600954</v>
      </c>
    </row>
    <row r="512" spans="1:13" ht="27" customHeight="1">
      <c r="A512" s="93"/>
      <c r="B512" s="99" t="s">
        <v>620</v>
      </c>
      <c r="C512" s="99"/>
      <c r="D512" s="96" t="s">
        <v>533</v>
      </c>
      <c r="E512" s="96" t="s">
        <v>440</v>
      </c>
      <c r="F512" s="96" t="s">
        <v>450</v>
      </c>
      <c r="G512" s="96" t="s">
        <v>572</v>
      </c>
      <c r="H512" s="96" t="s">
        <v>430</v>
      </c>
      <c r="I512" s="96" t="s">
        <v>430</v>
      </c>
      <c r="J512" s="98">
        <f aca="true" t="shared" si="90" ref="J512:J519">J513</f>
        <v>984100</v>
      </c>
      <c r="K512" s="114">
        <f aca="true" t="shared" si="91" ref="K512:K519">K513</f>
        <v>605422.31</v>
      </c>
      <c r="L512" s="114">
        <f aca="true" t="shared" si="92" ref="L512:L540">J512-K512</f>
        <v>378677.68999999994</v>
      </c>
      <c r="M512" s="135">
        <f t="shared" si="83"/>
        <v>61.520405446600954</v>
      </c>
    </row>
    <row r="513" spans="1:13" ht="24">
      <c r="A513" s="93"/>
      <c r="B513" s="99" t="s">
        <v>446</v>
      </c>
      <c r="C513" s="99"/>
      <c r="D513" s="96" t="s">
        <v>533</v>
      </c>
      <c r="E513" s="96" t="s">
        <v>440</v>
      </c>
      <c r="F513" s="96" t="s">
        <v>450</v>
      </c>
      <c r="G513" s="96" t="s">
        <v>573</v>
      </c>
      <c r="H513" s="96" t="s">
        <v>430</v>
      </c>
      <c r="I513" s="96" t="s">
        <v>430</v>
      </c>
      <c r="J513" s="98">
        <f t="shared" si="90"/>
        <v>984100</v>
      </c>
      <c r="K513" s="114">
        <f t="shared" si="91"/>
        <v>605422.31</v>
      </c>
      <c r="L513" s="114">
        <f t="shared" si="92"/>
        <v>378677.68999999994</v>
      </c>
      <c r="M513" s="135">
        <f t="shared" si="83"/>
        <v>61.520405446600954</v>
      </c>
    </row>
    <row r="514" spans="1:13" ht="48">
      <c r="A514" s="93"/>
      <c r="B514" s="99" t="s">
        <v>461</v>
      </c>
      <c r="C514" s="99"/>
      <c r="D514" s="96" t="s">
        <v>533</v>
      </c>
      <c r="E514" s="96" t="s">
        <v>440</v>
      </c>
      <c r="F514" s="96" t="s">
        <v>450</v>
      </c>
      <c r="G514" s="96" t="s">
        <v>574</v>
      </c>
      <c r="H514" s="96" t="s">
        <v>430</v>
      </c>
      <c r="I514" s="96" t="s">
        <v>430</v>
      </c>
      <c r="J514" s="98">
        <f t="shared" si="90"/>
        <v>984100</v>
      </c>
      <c r="K514" s="114">
        <f t="shared" si="91"/>
        <v>605422.31</v>
      </c>
      <c r="L514" s="114">
        <f t="shared" si="92"/>
        <v>378677.68999999994</v>
      </c>
      <c r="M514" s="135">
        <f t="shared" si="83"/>
        <v>61.520405446600954</v>
      </c>
    </row>
    <row r="515" spans="1:13" ht="12.75">
      <c r="A515" s="93"/>
      <c r="B515" s="100" t="s">
        <v>64</v>
      </c>
      <c r="C515" s="100"/>
      <c r="D515" s="96" t="s">
        <v>533</v>
      </c>
      <c r="E515" s="96" t="s">
        <v>440</v>
      </c>
      <c r="F515" s="96" t="s">
        <v>450</v>
      </c>
      <c r="G515" s="96" t="s">
        <v>677</v>
      </c>
      <c r="H515" s="96" t="s">
        <v>430</v>
      </c>
      <c r="I515" s="96" t="s">
        <v>430</v>
      </c>
      <c r="J515" s="98">
        <f t="shared" si="90"/>
        <v>984100</v>
      </c>
      <c r="K515" s="114">
        <f t="shared" si="91"/>
        <v>605422.31</v>
      </c>
      <c r="L515" s="114">
        <f t="shared" si="92"/>
        <v>378677.68999999994</v>
      </c>
      <c r="M515" s="135">
        <f t="shared" si="83"/>
        <v>61.520405446600954</v>
      </c>
    </row>
    <row r="516" spans="1:13" ht="48">
      <c r="A516" s="93"/>
      <c r="B516" s="95" t="s">
        <v>460</v>
      </c>
      <c r="C516" s="95"/>
      <c r="D516" s="93" t="s">
        <v>533</v>
      </c>
      <c r="E516" s="93" t="s">
        <v>440</v>
      </c>
      <c r="F516" s="93" t="s">
        <v>450</v>
      </c>
      <c r="G516" s="93" t="s">
        <v>677</v>
      </c>
      <c r="H516" s="93" t="s">
        <v>459</v>
      </c>
      <c r="I516" s="93" t="s">
        <v>430</v>
      </c>
      <c r="J516" s="92">
        <f t="shared" si="90"/>
        <v>984100</v>
      </c>
      <c r="K516" s="130">
        <f t="shared" si="91"/>
        <v>605422.31</v>
      </c>
      <c r="L516" s="130">
        <f t="shared" si="92"/>
        <v>378677.68999999994</v>
      </c>
      <c r="M516" s="135">
        <f t="shared" si="83"/>
        <v>61.520405446600954</v>
      </c>
    </row>
    <row r="517" spans="1:13" ht="24">
      <c r="A517" s="93"/>
      <c r="B517" s="95" t="s">
        <v>458</v>
      </c>
      <c r="C517" s="95"/>
      <c r="D517" s="93" t="s">
        <v>533</v>
      </c>
      <c r="E517" s="93" t="s">
        <v>440</v>
      </c>
      <c r="F517" s="93" t="s">
        <v>450</v>
      </c>
      <c r="G517" s="93" t="s">
        <v>677</v>
      </c>
      <c r="H517" s="93" t="s">
        <v>457</v>
      </c>
      <c r="I517" s="93" t="s">
        <v>430</v>
      </c>
      <c r="J517" s="92">
        <f t="shared" si="90"/>
        <v>984100</v>
      </c>
      <c r="K517" s="92">
        <f t="shared" si="91"/>
        <v>605422.31</v>
      </c>
      <c r="L517" s="130">
        <f t="shared" si="92"/>
        <v>378677.68999999994</v>
      </c>
      <c r="M517" s="135">
        <f t="shared" si="83"/>
        <v>61.520405446600954</v>
      </c>
    </row>
    <row r="518" spans="1:13" ht="36">
      <c r="A518" s="93"/>
      <c r="B518" s="95" t="s">
        <v>456</v>
      </c>
      <c r="C518" s="95"/>
      <c r="D518" s="93" t="s">
        <v>533</v>
      </c>
      <c r="E518" s="93" t="s">
        <v>440</v>
      </c>
      <c r="F518" s="93" t="s">
        <v>450</v>
      </c>
      <c r="G518" s="93" t="s">
        <v>677</v>
      </c>
      <c r="H518" s="93" t="s">
        <v>453</v>
      </c>
      <c r="I518" s="93" t="s">
        <v>430</v>
      </c>
      <c r="J518" s="92">
        <f t="shared" si="90"/>
        <v>984100</v>
      </c>
      <c r="K518" s="130">
        <f t="shared" si="91"/>
        <v>605422.31</v>
      </c>
      <c r="L518" s="130">
        <f t="shared" si="92"/>
        <v>378677.68999999994</v>
      </c>
      <c r="M518" s="135">
        <f t="shared" si="83"/>
        <v>61.520405446600954</v>
      </c>
    </row>
    <row r="519" spans="1:13" ht="12.75">
      <c r="A519" s="93"/>
      <c r="B519" s="95" t="s">
        <v>282</v>
      </c>
      <c r="C519" s="95"/>
      <c r="D519" s="93" t="s">
        <v>533</v>
      </c>
      <c r="E519" s="93" t="s">
        <v>440</v>
      </c>
      <c r="F519" s="93" t="s">
        <v>450</v>
      </c>
      <c r="G519" s="93" t="s">
        <v>677</v>
      </c>
      <c r="H519" s="93" t="s">
        <v>453</v>
      </c>
      <c r="I519" s="93" t="s">
        <v>443</v>
      </c>
      <c r="J519" s="92">
        <f t="shared" si="90"/>
        <v>984100</v>
      </c>
      <c r="K519" s="130">
        <f t="shared" si="91"/>
        <v>605422.31</v>
      </c>
      <c r="L519" s="130">
        <f t="shared" si="92"/>
        <v>378677.68999999994</v>
      </c>
      <c r="M519" s="135">
        <f t="shared" si="83"/>
        <v>61.520405446600954</v>
      </c>
    </row>
    <row r="520" spans="1:13" ht="12.75">
      <c r="A520" s="93"/>
      <c r="B520" s="95" t="s">
        <v>284</v>
      </c>
      <c r="C520" s="95"/>
      <c r="D520" s="93" t="s">
        <v>533</v>
      </c>
      <c r="E520" s="93" t="s">
        <v>440</v>
      </c>
      <c r="F520" s="93" t="s">
        <v>450</v>
      </c>
      <c r="G520" s="93" t="s">
        <v>677</v>
      </c>
      <c r="H520" s="93" t="s">
        <v>453</v>
      </c>
      <c r="I520" s="93" t="s">
        <v>455</v>
      </c>
      <c r="J520" s="92">
        <f>SUM(J521:J522)</f>
        <v>984100</v>
      </c>
      <c r="K520" s="92">
        <f>SUM(K521:K522)</f>
        <v>605422.31</v>
      </c>
      <c r="L520" s="92">
        <f>SUM(L521:L522)</f>
        <v>378677.69</v>
      </c>
      <c r="M520" s="135">
        <f t="shared" si="83"/>
        <v>61.520405446600954</v>
      </c>
    </row>
    <row r="521" spans="1:13" ht="12.75">
      <c r="A521" s="93"/>
      <c r="B521" s="95" t="s">
        <v>12</v>
      </c>
      <c r="C521" s="95"/>
      <c r="D521" s="93" t="s">
        <v>533</v>
      </c>
      <c r="E521" s="93" t="s">
        <v>440</v>
      </c>
      <c r="F521" s="93" t="s">
        <v>450</v>
      </c>
      <c r="G521" s="93" t="s">
        <v>677</v>
      </c>
      <c r="H521" s="93" t="s">
        <v>453</v>
      </c>
      <c r="I521" s="93" t="s">
        <v>454</v>
      </c>
      <c r="J521" s="92">
        <v>755800</v>
      </c>
      <c r="K521" s="130">
        <v>476147.07</v>
      </c>
      <c r="L521" s="130">
        <f t="shared" si="92"/>
        <v>279652.93</v>
      </c>
      <c r="M521" s="135">
        <f t="shared" si="83"/>
        <v>62.99908309076475</v>
      </c>
    </row>
    <row r="522" spans="1:13" ht="12.75">
      <c r="A522" s="93"/>
      <c r="B522" s="95" t="s">
        <v>13</v>
      </c>
      <c r="C522" s="95"/>
      <c r="D522" s="93" t="s">
        <v>533</v>
      </c>
      <c r="E522" s="93" t="s">
        <v>440</v>
      </c>
      <c r="F522" s="93" t="s">
        <v>450</v>
      </c>
      <c r="G522" s="93" t="s">
        <v>677</v>
      </c>
      <c r="H522" s="93" t="s">
        <v>453</v>
      </c>
      <c r="I522" s="93" t="s">
        <v>452</v>
      </c>
      <c r="J522" s="92">
        <v>228300</v>
      </c>
      <c r="K522" s="130">
        <v>129275.24</v>
      </c>
      <c r="L522" s="130">
        <f t="shared" si="92"/>
        <v>99024.76</v>
      </c>
      <c r="M522" s="135">
        <f t="shared" si="83"/>
        <v>56.625159877354356</v>
      </c>
    </row>
    <row r="523" spans="1:13" ht="48">
      <c r="A523" s="93"/>
      <c r="B523" s="100" t="s">
        <v>448</v>
      </c>
      <c r="C523" s="100"/>
      <c r="D523" s="96" t="s">
        <v>533</v>
      </c>
      <c r="E523" s="96" t="s">
        <v>440</v>
      </c>
      <c r="F523" s="96" t="s">
        <v>439</v>
      </c>
      <c r="G523" s="101" t="s">
        <v>447</v>
      </c>
      <c r="H523" s="96" t="s">
        <v>430</v>
      </c>
      <c r="I523" s="96" t="s">
        <v>430</v>
      </c>
      <c r="J523" s="98">
        <f>J524</f>
        <v>6000</v>
      </c>
      <c r="K523" s="98">
        <f>K524</f>
        <v>0</v>
      </c>
      <c r="L523" s="98">
        <f>L524</f>
        <v>6000</v>
      </c>
      <c r="M523" s="135">
        <f t="shared" si="83"/>
        <v>0</v>
      </c>
    </row>
    <row r="524" spans="1:13" ht="25.5" customHeight="1">
      <c r="A524" s="93"/>
      <c r="B524" s="99" t="s">
        <v>620</v>
      </c>
      <c r="C524" s="99"/>
      <c r="D524" s="96" t="s">
        <v>533</v>
      </c>
      <c r="E524" s="96" t="s">
        <v>440</v>
      </c>
      <c r="F524" s="96" t="s">
        <v>439</v>
      </c>
      <c r="G524" s="96" t="s">
        <v>572</v>
      </c>
      <c r="H524" s="96" t="s">
        <v>430</v>
      </c>
      <c r="I524" s="96" t="s">
        <v>430</v>
      </c>
      <c r="J524" s="98">
        <f aca="true" t="shared" si="93" ref="J524:L525">J525</f>
        <v>6000</v>
      </c>
      <c r="K524" s="114">
        <f t="shared" si="93"/>
        <v>0</v>
      </c>
      <c r="L524" s="114">
        <f t="shared" si="92"/>
        <v>6000</v>
      </c>
      <c r="M524" s="135">
        <f t="shared" si="83"/>
        <v>0</v>
      </c>
    </row>
    <row r="525" spans="1:13" ht="24">
      <c r="A525" s="93"/>
      <c r="B525" s="99" t="s">
        <v>446</v>
      </c>
      <c r="C525" s="99"/>
      <c r="D525" s="96" t="s">
        <v>533</v>
      </c>
      <c r="E525" s="96" t="s">
        <v>440</v>
      </c>
      <c r="F525" s="96" t="s">
        <v>439</v>
      </c>
      <c r="G525" s="96" t="s">
        <v>573</v>
      </c>
      <c r="H525" s="96" t="s">
        <v>430</v>
      </c>
      <c r="I525" s="96" t="s">
        <v>430</v>
      </c>
      <c r="J525" s="98">
        <f>J526</f>
        <v>6000</v>
      </c>
      <c r="K525" s="98">
        <f t="shared" si="93"/>
        <v>0</v>
      </c>
      <c r="L525" s="98">
        <f t="shared" si="93"/>
        <v>6000</v>
      </c>
      <c r="M525" s="135">
        <f t="shared" si="83"/>
        <v>0</v>
      </c>
    </row>
    <row r="526" spans="1:13" ht="48">
      <c r="A526" s="93"/>
      <c r="B526" s="121" t="s">
        <v>461</v>
      </c>
      <c r="C526" s="99"/>
      <c r="D526" s="96" t="s">
        <v>533</v>
      </c>
      <c r="E526" s="96" t="s">
        <v>440</v>
      </c>
      <c r="F526" s="96" t="s">
        <v>439</v>
      </c>
      <c r="G526" s="96" t="s">
        <v>574</v>
      </c>
      <c r="H526" s="96" t="s">
        <v>430</v>
      </c>
      <c r="I526" s="96" t="s">
        <v>430</v>
      </c>
      <c r="J526" s="98">
        <f aca="true" t="shared" si="94" ref="J526:L532">J527</f>
        <v>6000</v>
      </c>
      <c r="K526" s="114">
        <f t="shared" si="94"/>
        <v>0</v>
      </c>
      <c r="L526" s="114">
        <f t="shared" si="92"/>
        <v>6000</v>
      </c>
      <c r="M526" s="135">
        <f t="shared" si="83"/>
        <v>0</v>
      </c>
    </row>
    <row r="527" spans="1:13" ht="12.75">
      <c r="A527" s="93"/>
      <c r="B527" s="121" t="s">
        <v>54</v>
      </c>
      <c r="C527" s="99"/>
      <c r="D527" s="96" t="s">
        <v>533</v>
      </c>
      <c r="E527" s="96" t="s">
        <v>440</v>
      </c>
      <c r="F527" s="96" t="s">
        <v>439</v>
      </c>
      <c r="G527" s="96" t="s">
        <v>576</v>
      </c>
      <c r="H527" s="96" t="s">
        <v>430</v>
      </c>
      <c r="I527" s="96" t="s">
        <v>430</v>
      </c>
      <c r="J527" s="98">
        <f>J528</f>
        <v>6000</v>
      </c>
      <c r="K527" s="98">
        <f t="shared" si="94"/>
        <v>0</v>
      </c>
      <c r="L527" s="98">
        <f t="shared" si="94"/>
        <v>6000</v>
      </c>
      <c r="M527" s="135">
        <f t="shared" si="83"/>
        <v>0</v>
      </c>
    </row>
    <row r="528" spans="1:13" ht="24">
      <c r="A528" s="93"/>
      <c r="B528" s="124" t="s">
        <v>495</v>
      </c>
      <c r="C528" s="99"/>
      <c r="D528" s="93" t="s">
        <v>533</v>
      </c>
      <c r="E528" s="93" t="s">
        <v>440</v>
      </c>
      <c r="F528" s="93" t="s">
        <v>439</v>
      </c>
      <c r="G528" s="93" t="s">
        <v>576</v>
      </c>
      <c r="H528" s="93" t="s">
        <v>443</v>
      </c>
      <c r="I528" s="93" t="s">
        <v>430</v>
      </c>
      <c r="J528" s="92">
        <f t="shared" si="94"/>
        <v>6000</v>
      </c>
      <c r="K528" s="130">
        <f t="shared" si="94"/>
        <v>0</v>
      </c>
      <c r="L528" s="130">
        <f t="shared" si="92"/>
        <v>6000</v>
      </c>
      <c r="M528" s="135">
        <f t="shared" si="83"/>
        <v>0</v>
      </c>
    </row>
    <row r="529" spans="1:13" ht="24">
      <c r="A529" s="93"/>
      <c r="B529" s="124" t="s">
        <v>435</v>
      </c>
      <c r="C529" s="99"/>
      <c r="D529" s="93" t="s">
        <v>533</v>
      </c>
      <c r="E529" s="93" t="s">
        <v>440</v>
      </c>
      <c r="F529" s="93" t="s">
        <v>439</v>
      </c>
      <c r="G529" s="93" t="s">
        <v>576</v>
      </c>
      <c r="H529" s="93" t="s">
        <v>469</v>
      </c>
      <c r="I529" s="93" t="s">
        <v>430</v>
      </c>
      <c r="J529" s="92">
        <f t="shared" si="94"/>
        <v>6000</v>
      </c>
      <c r="K529" s="130">
        <f t="shared" si="94"/>
        <v>0</v>
      </c>
      <c r="L529" s="130">
        <f t="shared" si="92"/>
        <v>6000</v>
      </c>
      <c r="M529" s="135">
        <f t="shared" si="83"/>
        <v>0</v>
      </c>
    </row>
    <row r="530" spans="1:13" ht="24">
      <c r="A530" s="93"/>
      <c r="B530" s="75" t="s">
        <v>436</v>
      </c>
      <c r="C530" s="99"/>
      <c r="D530" s="93" t="s">
        <v>533</v>
      </c>
      <c r="E530" s="93" t="s">
        <v>440</v>
      </c>
      <c r="F530" s="93" t="s">
        <v>439</v>
      </c>
      <c r="G530" s="93" t="s">
        <v>576</v>
      </c>
      <c r="H530" s="93" t="s">
        <v>488</v>
      </c>
      <c r="I530" s="93" t="s">
        <v>430</v>
      </c>
      <c r="J530" s="92">
        <f t="shared" si="94"/>
        <v>6000</v>
      </c>
      <c r="K530" s="130">
        <f t="shared" si="94"/>
        <v>0</v>
      </c>
      <c r="L530" s="130">
        <f t="shared" si="92"/>
        <v>6000</v>
      </c>
      <c r="M530" s="135">
        <f t="shared" si="83"/>
        <v>0</v>
      </c>
    </row>
    <row r="531" spans="1:13" ht="12.75">
      <c r="A531" s="93"/>
      <c r="B531" s="95" t="s">
        <v>282</v>
      </c>
      <c r="C531" s="99"/>
      <c r="D531" s="93" t="s">
        <v>533</v>
      </c>
      <c r="E531" s="93" t="s">
        <v>440</v>
      </c>
      <c r="F531" s="93" t="s">
        <v>439</v>
      </c>
      <c r="G531" s="93" t="s">
        <v>576</v>
      </c>
      <c r="H531" s="93" t="s">
        <v>488</v>
      </c>
      <c r="I531" s="93" t="s">
        <v>443</v>
      </c>
      <c r="J531" s="92">
        <f t="shared" si="94"/>
        <v>6000</v>
      </c>
      <c r="K531" s="130">
        <f t="shared" si="94"/>
        <v>0</v>
      </c>
      <c r="L531" s="130">
        <f t="shared" si="92"/>
        <v>6000</v>
      </c>
      <c r="M531" s="135">
        <f t="shared" si="83"/>
        <v>0</v>
      </c>
    </row>
    <row r="532" spans="1:13" ht="12.75">
      <c r="A532" s="93"/>
      <c r="B532" s="95" t="s">
        <v>286</v>
      </c>
      <c r="C532" s="99"/>
      <c r="D532" s="93" t="s">
        <v>533</v>
      </c>
      <c r="E532" s="93" t="s">
        <v>440</v>
      </c>
      <c r="F532" s="93" t="s">
        <v>439</v>
      </c>
      <c r="G532" s="93" t="s">
        <v>576</v>
      </c>
      <c r="H532" s="93" t="s">
        <v>488</v>
      </c>
      <c r="I532" s="93" t="s">
        <v>493</v>
      </c>
      <c r="J532" s="92">
        <f t="shared" si="94"/>
        <v>6000</v>
      </c>
      <c r="K532" s="92">
        <f t="shared" si="94"/>
        <v>0</v>
      </c>
      <c r="L532" s="130">
        <f t="shared" si="92"/>
        <v>6000</v>
      </c>
      <c r="M532" s="135">
        <f t="shared" si="83"/>
        <v>0</v>
      </c>
    </row>
    <row r="533" spans="1:13" ht="12.75">
      <c r="A533" s="93"/>
      <c r="B533" s="95" t="s">
        <v>15</v>
      </c>
      <c r="C533" s="99"/>
      <c r="D533" s="93" t="s">
        <v>533</v>
      </c>
      <c r="E533" s="93" t="s">
        <v>440</v>
      </c>
      <c r="F533" s="93" t="s">
        <v>439</v>
      </c>
      <c r="G533" s="93" t="s">
        <v>576</v>
      </c>
      <c r="H533" s="93" t="s">
        <v>488</v>
      </c>
      <c r="I533" s="93" t="s">
        <v>524</v>
      </c>
      <c r="J533" s="92">
        <v>6000</v>
      </c>
      <c r="K533" s="130">
        <v>0</v>
      </c>
      <c r="L533" s="130">
        <f t="shared" si="92"/>
        <v>6000</v>
      </c>
      <c r="M533" s="135">
        <f t="shared" si="83"/>
        <v>0</v>
      </c>
    </row>
    <row r="534" spans="1:13" ht="36">
      <c r="A534" s="93"/>
      <c r="B534" s="154" t="s">
        <v>193</v>
      </c>
      <c r="C534" s="99"/>
      <c r="D534" s="96" t="s">
        <v>533</v>
      </c>
      <c r="E534" s="96" t="s">
        <v>440</v>
      </c>
      <c r="F534" s="96" t="s">
        <v>521</v>
      </c>
      <c r="G534" s="96" t="s">
        <v>447</v>
      </c>
      <c r="H534" s="96" t="s">
        <v>430</v>
      </c>
      <c r="I534" s="96" t="s">
        <v>430</v>
      </c>
      <c r="J534" s="98">
        <f aca="true" t="shared" si="95" ref="J534:K536">J535</f>
        <v>14500</v>
      </c>
      <c r="K534" s="114">
        <f t="shared" si="95"/>
        <v>10400</v>
      </c>
      <c r="L534" s="114">
        <f>J534-K534</f>
        <v>4100</v>
      </c>
      <c r="M534" s="135">
        <f t="shared" si="83"/>
        <v>71.72413793103448</v>
      </c>
    </row>
    <row r="535" spans="1:13" ht="24">
      <c r="A535" s="93"/>
      <c r="B535" s="146" t="s">
        <v>620</v>
      </c>
      <c r="C535" s="99"/>
      <c r="D535" s="96" t="s">
        <v>533</v>
      </c>
      <c r="E535" s="96" t="s">
        <v>440</v>
      </c>
      <c r="F535" s="96" t="s">
        <v>521</v>
      </c>
      <c r="G535" s="96" t="s">
        <v>572</v>
      </c>
      <c r="H535" s="96" t="s">
        <v>430</v>
      </c>
      <c r="I535" s="96" t="s">
        <v>430</v>
      </c>
      <c r="J535" s="98">
        <f t="shared" si="95"/>
        <v>14500</v>
      </c>
      <c r="K535" s="114">
        <f t="shared" si="95"/>
        <v>10400</v>
      </c>
      <c r="L535" s="114">
        <f>J535-K535</f>
        <v>4100</v>
      </c>
      <c r="M535" s="135">
        <f t="shared" si="83"/>
        <v>71.72413793103448</v>
      </c>
    </row>
    <row r="536" spans="1:13" ht="24">
      <c r="A536" s="93"/>
      <c r="B536" s="155" t="s">
        <v>446</v>
      </c>
      <c r="C536" s="99"/>
      <c r="D536" s="96" t="s">
        <v>533</v>
      </c>
      <c r="E536" s="96" t="s">
        <v>440</v>
      </c>
      <c r="F536" s="96" t="s">
        <v>521</v>
      </c>
      <c r="G536" s="96" t="s">
        <v>573</v>
      </c>
      <c r="H536" s="96" t="s">
        <v>430</v>
      </c>
      <c r="I536" s="96" t="s">
        <v>430</v>
      </c>
      <c r="J536" s="98">
        <f t="shared" si="95"/>
        <v>14500</v>
      </c>
      <c r="K536" s="114">
        <f t="shared" si="95"/>
        <v>10400</v>
      </c>
      <c r="L536" s="114">
        <f>J536-K536</f>
        <v>4100</v>
      </c>
      <c r="M536" s="135">
        <f t="shared" si="83"/>
        <v>71.72413793103448</v>
      </c>
    </row>
    <row r="537" spans="1:13" ht="49.5" customHeight="1">
      <c r="A537" s="93"/>
      <c r="B537" s="100" t="s">
        <v>445</v>
      </c>
      <c r="C537" s="100"/>
      <c r="D537" s="96" t="s">
        <v>533</v>
      </c>
      <c r="E537" s="96" t="s">
        <v>440</v>
      </c>
      <c r="F537" s="96" t="s">
        <v>521</v>
      </c>
      <c r="G537" s="96" t="s">
        <v>582</v>
      </c>
      <c r="H537" s="96" t="s">
        <v>430</v>
      </c>
      <c r="I537" s="96" t="s">
        <v>430</v>
      </c>
      <c r="J537" s="98">
        <f aca="true" t="shared" si="96" ref="J537:K542">J538</f>
        <v>14500</v>
      </c>
      <c r="K537" s="114">
        <f t="shared" si="96"/>
        <v>10400</v>
      </c>
      <c r="L537" s="114">
        <f t="shared" si="92"/>
        <v>4100</v>
      </c>
      <c r="M537" s="135">
        <f t="shared" si="83"/>
        <v>71.72413793103448</v>
      </c>
    </row>
    <row r="538" spans="1:13" ht="24">
      <c r="A538" s="93"/>
      <c r="B538" s="99" t="s">
        <v>444</v>
      </c>
      <c r="C538" s="99"/>
      <c r="D538" s="96" t="s">
        <v>533</v>
      </c>
      <c r="E538" s="96" t="s">
        <v>440</v>
      </c>
      <c r="F538" s="96" t="s">
        <v>521</v>
      </c>
      <c r="G538" s="96" t="s">
        <v>678</v>
      </c>
      <c r="H538" s="96" t="s">
        <v>430</v>
      </c>
      <c r="I538" s="96" t="s">
        <v>430</v>
      </c>
      <c r="J538" s="98">
        <f t="shared" si="96"/>
        <v>14500</v>
      </c>
      <c r="K538" s="114">
        <f t="shared" si="96"/>
        <v>10400</v>
      </c>
      <c r="L538" s="114">
        <f t="shared" si="92"/>
        <v>4100</v>
      </c>
      <c r="M538" s="135">
        <f t="shared" si="83"/>
        <v>71.72413793103448</v>
      </c>
    </row>
    <row r="539" spans="1:13" ht="12.75">
      <c r="A539" s="93"/>
      <c r="B539" s="97" t="s">
        <v>45</v>
      </c>
      <c r="C539" s="97"/>
      <c r="D539" s="93" t="s">
        <v>533</v>
      </c>
      <c r="E539" s="93" t="s">
        <v>440</v>
      </c>
      <c r="F539" s="93" t="s">
        <v>521</v>
      </c>
      <c r="G539" s="93" t="s">
        <v>678</v>
      </c>
      <c r="H539" s="93" t="s">
        <v>30</v>
      </c>
      <c r="I539" s="93" t="s">
        <v>430</v>
      </c>
      <c r="J539" s="92">
        <f t="shared" si="96"/>
        <v>14500</v>
      </c>
      <c r="K539" s="130">
        <f t="shared" si="96"/>
        <v>10400</v>
      </c>
      <c r="L539" s="130">
        <f t="shared" si="92"/>
        <v>4100</v>
      </c>
      <c r="M539" s="135">
        <f t="shared" si="83"/>
        <v>71.72413793103448</v>
      </c>
    </row>
    <row r="540" spans="1:13" s="89" customFormat="1" ht="12.75">
      <c r="A540" s="96"/>
      <c r="B540" s="94" t="s">
        <v>414</v>
      </c>
      <c r="C540" s="94"/>
      <c r="D540" s="93" t="s">
        <v>533</v>
      </c>
      <c r="E540" s="93" t="s">
        <v>440</v>
      </c>
      <c r="F540" s="93" t="s">
        <v>521</v>
      </c>
      <c r="G540" s="93" t="s">
        <v>678</v>
      </c>
      <c r="H540" s="93" t="s">
        <v>438</v>
      </c>
      <c r="I540" s="93" t="s">
        <v>430</v>
      </c>
      <c r="J540" s="92">
        <f t="shared" si="96"/>
        <v>14500</v>
      </c>
      <c r="K540" s="130">
        <f t="shared" si="96"/>
        <v>10400</v>
      </c>
      <c r="L540" s="130">
        <f t="shared" si="92"/>
        <v>4100</v>
      </c>
      <c r="M540" s="135">
        <f t="shared" si="83"/>
        <v>71.72413793103448</v>
      </c>
    </row>
    <row r="541" spans="1:13" s="89" customFormat="1" ht="12.75">
      <c r="A541" s="96"/>
      <c r="B541" s="95" t="s">
        <v>282</v>
      </c>
      <c r="C541" s="94"/>
      <c r="D541" s="93" t="s">
        <v>533</v>
      </c>
      <c r="E541" s="93" t="s">
        <v>440</v>
      </c>
      <c r="F541" s="93" t="s">
        <v>521</v>
      </c>
      <c r="G541" s="93" t="s">
        <v>678</v>
      </c>
      <c r="H541" s="93" t="s">
        <v>438</v>
      </c>
      <c r="I541" s="93" t="s">
        <v>443</v>
      </c>
      <c r="J541" s="92">
        <f t="shared" si="96"/>
        <v>14500</v>
      </c>
      <c r="K541" s="130">
        <f t="shared" si="96"/>
        <v>10400</v>
      </c>
      <c r="L541" s="130">
        <f>J541-K541</f>
        <v>4100</v>
      </c>
      <c r="M541" s="135">
        <f t="shared" si="83"/>
        <v>71.72413793103448</v>
      </c>
    </row>
    <row r="542" spans="1:13" s="89" customFormat="1" ht="12.75">
      <c r="A542" s="96"/>
      <c r="B542" s="95" t="s">
        <v>428</v>
      </c>
      <c r="C542" s="94"/>
      <c r="D542" s="93" t="s">
        <v>533</v>
      </c>
      <c r="E542" s="93" t="s">
        <v>440</v>
      </c>
      <c r="F542" s="93" t="s">
        <v>521</v>
      </c>
      <c r="G542" s="93" t="s">
        <v>678</v>
      </c>
      <c r="H542" s="93" t="s">
        <v>438</v>
      </c>
      <c r="I542" s="93" t="s">
        <v>442</v>
      </c>
      <c r="J542" s="92">
        <f t="shared" si="96"/>
        <v>14500</v>
      </c>
      <c r="K542" s="130">
        <f t="shared" si="96"/>
        <v>10400</v>
      </c>
      <c r="L542" s="130">
        <f>J542-K542</f>
        <v>4100</v>
      </c>
      <c r="M542" s="135">
        <f t="shared" si="83"/>
        <v>71.72413793103448</v>
      </c>
    </row>
    <row r="543" spans="1:13" s="89" customFormat="1" ht="24.75" customHeight="1">
      <c r="A543" s="96"/>
      <c r="B543" s="95" t="s">
        <v>441</v>
      </c>
      <c r="C543" s="94"/>
      <c r="D543" s="93" t="s">
        <v>533</v>
      </c>
      <c r="E543" s="93" t="s">
        <v>440</v>
      </c>
      <c r="F543" s="93" t="s">
        <v>521</v>
      </c>
      <c r="G543" s="93" t="s">
        <v>678</v>
      </c>
      <c r="H543" s="93" t="s">
        <v>438</v>
      </c>
      <c r="I543" s="93" t="s">
        <v>437</v>
      </c>
      <c r="J543" s="92">
        <v>14500</v>
      </c>
      <c r="K543" s="130">
        <v>10400</v>
      </c>
      <c r="L543" s="130">
        <f>J543-K543</f>
        <v>4100</v>
      </c>
      <c r="M543" s="135">
        <f t="shared" si="83"/>
        <v>71.72413793103448</v>
      </c>
    </row>
    <row r="544" spans="1:12" s="89" customFormat="1" ht="25.5" customHeight="1">
      <c r="A544" s="91"/>
      <c r="B544" s="24" t="s">
        <v>60</v>
      </c>
      <c r="C544" s="129" t="s">
        <v>539</v>
      </c>
      <c r="D544" s="91"/>
      <c r="E544" s="91"/>
      <c r="F544" s="91"/>
      <c r="G544" s="91"/>
      <c r="H544" s="91"/>
      <c r="I544" s="90"/>
      <c r="J544" s="98">
        <f>Доходы!D19-Расходы!J6</f>
        <v>-2380843.5</v>
      </c>
      <c r="K544" s="114">
        <f>Доходы!E19-Расходы!K6</f>
        <v>5102837.370000001</v>
      </c>
      <c r="L544" s="131" t="s">
        <v>4</v>
      </c>
    </row>
    <row r="545" spans="1:11" ht="12.75">
      <c r="A545" s="86"/>
      <c r="B545" s="83"/>
      <c r="C545" s="83"/>
      <c r="D545" s="82"/>
      <c r="E545" s="82"/>
      <c r="F545" s="82"/>
      <c r="G545" s="82"/>
      <c r="H545" s="82"/>
      <c r="I545" s="81"/>
      <c r="J545" s="80"/>
      <c r="K545" s="77"/>
    </row>
    <row r="546" spans="1:11" ht="12.75">
      <c r="A546" s="86"/>
      <c r="B546" s="87"/>
      <c r="C546" s="87"/>
      <c r="D546" s="86"/>
      <c r="E546" s="86"/>
      <c r="F546" s="86"/>
      <c r="G546" s="86"/>
      <c r="H546" s="86"/>
      <c r="I546" s="85"/>
      <c r="J546" s="84"/>
      <c r="K546" s="77"/>
    </row>
    <row r="547" spans="1:11" ht="12.75">
      <c r="A547" s="82"/>
      <c r="B547" s="83"/>
      <c r="C547" s="83"/>
      <c r="D547" s="82"/>
      <c r="E547" s="82"/>
      <c r="F547" s="82"/>
      <c r="G547" s="82"/>
      <c r="H547" s="82"/>
      <c r="I547" s="81"/>
      <c r="J547" s="80"/>
      <c r="K547" s="79"/>
    </row>
    <row r="548" spans="1:11" ht="118.5" customHeight="1">
      <c r="A548" s="82"/>
      <c r="B548" s="88"/>
      <c r="C548" s="88"/>
      <c r="D548" s="82"/>
      <c r="E548" s="82"/>
      <c r="F548" s="82"/>
      <c r="G548" s="82"/>
      <c r="H548" s="82"/>
      <c r="I548" s="81"/>
      <c r="J548" s="80"/>
      <c r="K548" s="79"/>
    </row>
    <row r="549" spans="1:11" ht="12.75">
      <c r="A549" s="82"/>
      <c r="B549" s="87"/>
      <c r="C549" s="87"/>
      <c r="D549" s="86"/>
      <c r="E549" s="86"/>
      <c r="F549" s="86"/>
      <c r="G549" s="86"/>
      <c r="H549" s="86"/>
      <c r="I549" s="85"/>
      <c r="J549" s="84"/>
      <c r="K549" s="79"/>
    </row>
    <row r="550" spans="1:11" ht="12.75">
      <c r="A550" s="82"/>
      <c r="B550" s="83"/>
      <c r="C550" s="83"/>
      <c r="D550" s="82"/>
      <c r="E550" s="82"/>
      <c r="F550" s="82"/>
      <c r="G550" s="82"/>
      <c r="H550" s="82"/>
      <c r="I550" s="81"/>
      <c r="J550" s="80"/>
      <c r="K550" s="79"/>
    </row>
    <row r="551" spans="1:11" ht="12.75">
      <c r="A551" s="77"/>
      <c r="B551" s="77"/>
      <c r="C551" s="77"/>
      <c r="D551" s="77"/>
      <c r="E551" s="77"/>
      <c r="F551" s="77"/>
      <c r="G551" s="77"/>
      <c r="H551" s="77"/>
      <c r="I551" s="77"/>
      <c r="J551" s="77"/>
      <c r="K551" s="77"/>
    </row>
    <row r="552" spans="1:11" ht="12.75">
      <c r="A552" s="77"/>
      <c r="B552" s="77"/>
      <c r="C552" s="77"/>
      <c r="D552" s="77"/>
      <c r="E552" s="77"/>
      <c r="F552" s="77"/>
      <c r="G552" s="77"/>
      <c r="H552" s="77"/>
      <c r="I552" s="77"/>
      <c r="J552" s="78"/>
      <c r="K552" s="77"/>
    </row>
    <row r="553" spans="1:11" ht="48.75" customHeight="1">
      <c r="A553" s="77"/>
      <c r="B553" s="77"/>
      <c r="C553" s="77"/>
      <c r="D553" s="77"/>
      <c r="E553" s="77"/>
      <c r="F553" s="77"/>
      <c r="G553" s="77"/>
      <c r="H553" s="77"/>
      <c r="I553" s="77"/>
      <c r="J553" s="78"/>
      <c r="K553" s="77"/>
    </row>
    <row r="554" spans="1:11" ht="12.75">
      <c r="A554" s="77"/>
      <c r="B554" s="77"/>
      <c r="C554" s="77"/>
      <c r="D554" s="77"/>
      <c r="E554" s="77"/>
      <c r="F554" s="77"/>
      <c r="G554" s="77"/>
      <c r="H554" s="77"/>
      <c r="I554" s="77"/>
      <c r="J554" s="77"/>
      <c r="K554" s="77"/>
    </row>
    <row r="555" spans="1:11" ht="12.75">
      <c r="A555" s="77"/>
      <c r="B555" s="77"/>
      <c r="C555" s="77"/>
      <c r="D555" s="77"/>
      <c r="E555" s="77"/>
      <c r="F555" s="77"/>
      <c r="G555" s="77"/>
      <c r="H555" s="77"/>
      <c r="I555" s="77"/>
      <c r="J555" s="77"/>
      <c r="K555" s="77"/>
    </row>
    <row r="556" spans="1:11" ht="12.75">
      <c r="A556" s="77"/>
      <c r="B556" s="77"/>
      <c r="C556" s="77"/>
      <c r="D556" s="77"/>
      <c r="E556" s="77"/>
      <c r="F556" s="77"/>
      <c r="G556" s="77"/>
      <c r="H556" s="77"/>
      <c r="I556" s="77"/>
      <c r="J556" s="77"/>
      <c r="K556" s="77"/>
    </row>
    <row r="557" spans="1:11" ht="12.75">
      <c r="A557" s="77"/>
      <c r="B557" s="77"/>
      <c r="C557" s="77"/>
      <c r="D557" s="77"/>
      <c r="E557" s="77"/>
      <c r="F557" s="77"/>
      <c r="G557" s="77"/>
      <c r="H557" s="77"/>
      <c r="I557" s="77"/>
      <c r="J557" s="77"/>
      <c r="K557" s="77"/>
    </row>
    <row r="558" spans="1:11" ht="12.75">
      <c r="A558" s="77"/>
      <c r="B558" s="77"/>
      <c r="C558" s="77"/>
      <c r="D558" s="77"/>
      <c r="E558" s="77"/>
      <c r="F558" s="77"/>
      <c r="G558" s="77"/>
      <c r="H558" s="77"/>
      <c r="I558" s="77"/>
      <c r="J558" s="77"/>
      <c r="K558" s="77"/>
    </row>
    <row r="559" spans="1:11" ht="12.75">
      <c r="A559" s="77"/>
      <c r="B559" s="77"/>
      <c r="C559" s="77"/>
      <c r="D559" s="77"/>
      <c r="E559" s="77"/>
      <c r="F559" s="77"/>
      <c r="G559" s="77"/>
      <c r="H559" s="77"/>
      <c r="I559" s="77"/>
      <c r="J559" s="77"/>
      <c r="K559" s="77"/>
    </row>
    <row r="560" spans="1:11" ht="12.75">
      <c r="A560" s="77"/>
      <c r="B560" s="77"/>
      <c r="C560" s="77"/>
      <c r="D560" s="77"/>
      <c r="E560" s="77"/>
      <c r="F560" s="77"/>
      <c r="G560" s="77"/>
      <c r="H560" s="77"/>
      <c r="I560" s="77"/>
      <c r="J560" s="77"/>
      <c r="K560" s="77"/>
    </row>
    <row r="561" spans="1:11" ht="12.75">
      <c r="A561" s="77"/>
      <c r="B561" s="77"/>
      <c r="C561" s="77"/>
      <c r="D561" s="77"/>
      <c r="E561" s="77"/>
      <c r="F561" s="77"/>
      <c r="G561" s="77"/>
      <c r="H561" s="77"/>
      <c r="I561" s="77"/>
      <c r="J561" s="77"/>
      <c r="K561" s="77"/>
    </row>
    <row r="562" spans="1:11" ht="12.75">
      <c r="A562" s="77"/>
      <c r="B562" s="77"/>
      <c r="C562" s="77"/>
      <c r="D562" s="77"/>
      <c r="E562" s="77"/>
      <c r="F562" s="77"/>
      <c r="G562" s="77"/>
      <c r="H562" s="77"/>
      <c r="I562" s="77"/>
      <c r="J562" s="77"/>
      <c r="K562" s="77"/>
    </row>
    <row r="563" spans="1:11" ht="12.75">
      <c r="A563" s="77"/>
      <c r="B563" s="77"/>
      <c r="C563" s="77"/>
      <c r="D563" s="77"/>
      <c r="E563" s="77"/>
      <c r="F563" s="77"/>
      <c r="G563" s="77"/>
      <c r="H563" s="77"/>
      <c r="I563" s="77"/>
      <c r="J563" s="77"/>
      <c r="K563" s="77"/>
    </row>
    <row r="564" spans="1:11" ht="12.75">
      <c r="A564" s="77"/>
      <c r="B564" s="77"/>
      <c r="C564" s="77"/>
      <c r="D564" s="77"/>
      <c r="E564" s="77"/>
      <c r="F564" s="77"/>
      <c r="G564" s="77"/>
      <c r="H564" s="77"/>
      <c r="I564" s="77"/>
      <c r="J564" s="77"/>
      <c r="K564" s="77"/>
    </row>
    <row r="565" spans="1:11" ht="12.75">
      <c r="A565" s="77"/>
      <c r="B565" s="77"/>
      <c r="C565" s="77"/>
      <c r="D565" s="77"/>
      <c r="E565" s="77"/>
      <c r="F565" s="77"/>
      <c r="G565" s="77"/>
      <c r="H565" s="77"/>
      <c r="I565" s="77"/>
      <c r="J565" s="77"/>
      <c r="K565" s="77"/>
    </row>
    <row r="566" spans="1:11" ht="12.75">
      <c r="A566" s="77"/>
      <c r="B566" s="77"/>
      <c r="C566" s="77"/>
      <c r="D566" s="77"/>
      <c r="E566" s="77"/>
      <c r="F566" s="77"/>
      <c r="G566" s="77"/>
      <c r="H566" s="77"/>
      <c r="I566" s="77"/>
      <c r="J566" s="77"/>
      <c r="K566" s="77"/>
    </row>
    <row r="567" spans="1:11" ht="12.75">
      <c r="A567" s="77"/>
      <c r="B567" s="77"/>
      <c r="C567" s="77"/>
      <c r="D567" s="77"/>
      <c r="E567" s="77"/>
      <c r="F567" s="77"/>
      <c r="G567" s="77"/>
      <c r="H567" s="77"/>
      <c r="I567" s="77"/>
      <c r="J567" s="77"/>
      <c r="K567" s="77"/>
    </row>
    <row r="568" spans="1:11" ht="12.75">
      <c r="A568" s="77"/>
      <c r="B568" s="77"/>
      <c r="C568" s="77"/>
      <c r="D568" s="77"/>
      <c r="E568" s="77"/>
      <c r="F568" s="77"/>
      <c r="G568" s="77"/>
      <c r="H568" s="77"/>
      <c r="I568" s="77"/>
      <c r="J568" s="77"/>
      <c r="K568" s="77"/>
    </row>
  </sheetData>
  <sheetProtection/>
  <mergeCells count="10">
    <mergeCell ref="A2:L2"/>
    <mergeCell ref="D6:I6"/>
    <mergeCell ref="L4:L5"/>
    <mergeCell ref="H3:J3"/>
    <mergeCell ref="A4:A5"/>
    <mergeCell ref="B4:B5"/>
    <mergeCell ref="J4:J5"/>
    <mergeCell ref="C4:C5"/>
    <mergeCell ref="D4:I5"/>
    <mergeCell ref="K4:K5"/>
  </mergeCells>
  <printOptions/>
  <pageMargins left="0.28" right="0.24" top="0.11811023622047245" bottom="0.07874015748031496" header="0.15748031496062992" footer="0.15748031496062992"/>
  <pageSetup fitToHeight="12" fitToWidth="1"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38"/>
  <sheetViews>
    <sheetView zoomScalePageLayoutView="0" workbookViewId="0" topLeftCell="A16">
      <selection activeCell="F39" sqref="F39"/>
    </sheetView>
  </sheetViews>
  <sheetFormatPr defaultColWidth="9.00390625" defaultRowHeight="12.75"/>
  <cols>
    <col min="1" max="1" width="2.625" style="1" customWidth="1"/>
    <col min="2" max="3" width="3.125" style="1" customWidth="1"/>
    <col min="4" max="27" width="0.875" style="1" customWidth="1"/>
    <col min="28" max="28" width="6.25390625" style="1" customWidth="1"/>
    <col min="29" max="33" width="0.875" style="1" customWidth="1"/>
    <col min="34" max="34" width="0.875" style="1" hidden="1" customWidth="1"/>
    <col min="35" max="35" width="0.875" style="1" customWidth="1"/>
    <col min="36" max="36" width="1.12109375" style="1" customWidth="1"/>
    <col min="37" max="37" width="1.25" style="1" customWidth="1"/>
    <col min="38" max="38" width="1.00390625" style="1" customWidth="1"/>
    <col min="39" max="40" width="1.12109375" style="1" customWidth="1"/>
    <col min="41" max="43" width="0.875" style="1" customWidth="1"/>
    <col min="44" max="45" width="0.12890625" style="1" customWidth="1"/>
    <col min="46" max="47" width="0.875" style="1" hidden="1" customWidth="1"/>
    <col min="48" max="48" width="11.375" style="1" customWidth="1"/>
    <col min="49" max="49" width="0.875" style="1" customWidth="1"/>
    <col min="50" max="51" width="0.875" style="1" hidden="1" customWidth="1"/>
    <col min="52" max="63" width="0.875" style="1" customWidth="1"/>
    <col min="64" max="64" width="0.74609375" style="1" customWidth="1"/>
    <col min="65" max="65" width="3.125" style="1" customWidth="1"/>
    <col min="66" max="66" width="0.875" style="1" hidden="1" customWidth="1"/>
    <col min="67" max="67" width="0.37109375" style="1" hidden="1" customWidth="1"/>
    <col min="68" max="69" width="0.875" style="1" hidden="1" customWidth="1"/>
    <col min="70" max="70" width="0.2421875" style="1" hidden="1" customWidth="1"/>
    <col min="71" max="74" width="0.875" style="1" hidden="1" customWidth="1"/>
    <col min="75" max="87" width="0.875" style="1" customWidth="1"/>
    <col min="88" max="91" width="0.875" style="1" hidden="1" customWidth="1"/>
    <col min="92" max="92" width="3.625" style="1" customWidth="1"/>
    <col min="93" max="107" width="0.875" style="1" customWidth="1"/>
    <col min="108" max="108" width="0.2421875" style="1" customWidth="1"/>
    <col min="109" max="109" width="1.00390625" style="0" customWidth="1"/>
    <col min="110" max="110" width="2.375" style="0" hidden="1" customWidth="1"/>
  </cols>
  <sheetData>
    <row r="1" spans="109:110" ht="12.75">
      <c r="DE1" s="1"/>
      <c r="DF1" s="133" t="s">
        <v>25</v>
      </c>
    </row>
    <row r="2" spans="1:110" ht="12.75">
      <c r="A2" s="330" t="s">
        <v>26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0"/>
      <c r="AN2" s="330"/>
      <c r="AO2" s="330"/>
      <c r="AP2" s="330"/>
      <c r="AQ2" s="330"/>
      <c r="AR2" s="330"/>
      <c r="AS2" s="330"/>
      <c r="AT2" s="330"/>
      <c r="AU2" s="330"/>
      <c r="AV2" s="330"/>
      <c r="AW2" s="330"/>
      <c r="AX2" s="330"/>
      <c r="AY2" s="330"/>
      <c r="AZ2" s="330"/>
      <c r="BA2" s="330"/>
      <c r="BB2" s="330"/>
      <c r="BC2" s="330"/>
      <c r="BD2" s="330"/>
      <c r="BE2" s="330"/>
      <c r="BF2" s="330"/>
      <c r="BG2" s="330"/>
      <c r="BH2" s="330"/>
      <c r="BI2" s="330"/>
      <c r="BJ2" s="330"/>
      <c r="BK2" s="330"/>
      <c r="BL2" s="330"/>
      <c r="BM2" s="330"/>
      <c r="BN2" s="330"/>
      <c r="BO2" s="330"/>
      <c r="BP2" s="330"/>
      <c r="BQ2" s="330"/>
      <c r="BR2" s="330"/>
      <c r="BS2" s="330"/>
      <c r="BT2" s="330"/>
      <c r="BU2" s="330"/>
      <c r="BV2" s="330"/>
      <c r="BW2" s="330"/>
      <c r="BX2" s="330"/>
      <c r="BY2" s="330"/>
      <c r="BZ2" s="330"/>
      <c r="CA2" s="330"/>
      <c r="CB2" s="330"/>
      <c r="CC2" s="330"/>
      <c r="CD2" s="330"/>
      <c r="CE2" s="330"/>
      <c r="CF2" s="330"/>
      <c r="CG2" s="330"/>
      <c r="CH2" s="330"/>
      <c r="CI2" s="330"/>
      <c r="CJ2" s="330"/>
      <c r="CK2" s="330"/>
      <c r="CL2" s="330"/>
      <c r="CM2" s="330"/>
      <c r="CN2" s="330"/>
      <c r="CO2" s="330"/>
      <c r="CP2" s="330"/>
      <c r="CQ2" s="330"/>
      <c r="CR2" s="330"/>
      <c r="CS2" s="330"/>
      <c r="CT2" s="330"/>
      <c r="CU2" s="330"/>
      <c r="CV2" s="330"/>
      <c r="CW2" s="330"/>
      <c r="CX2" s="330"/>
      <c r="CY2" s="330"/>
      <c r="CZ2" s="330"/>
      <c r="DA2" s="330"/>
      <c r="DB2" s="330"/>
      <c r="DC2" s="330"/>
      <c r="DD2" s="330"/>
      <c r="DE2" s="330"/>
      <c r="DF2" s="330"/>
    </row>
    <row r="3" spans="1:110" ht="39" customHeight="1">
      <c r="A3" s="331" t="s">
        <v>0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 t="s">
        <v>1</v>
      </c>
      <c r="AD3" s="332"/>
      <c r="AE3" s="332"/>
      <c r="AF3" s="332"/>
      <c r="AG3" s="332"/>
      <c r="AH3" s="332"/>
      <c r="AI3" s="332" t="s">
        <v>27</v>
      </c>
      <c r="AJ3" s="332"/>
      <c r="AK3" s="332"/>
      <c r="AL3" s="332"/>
      <c r="AM3" s="332"/>
      <c r="AN3" s="332"/>
      <c r="AO3" s="332"/>
      <c r="AP3" s="332"/>
      <c r="AQ3" s="332"/>
      <c r="AR3" s="332"/>
      <c r="AS3" s="332"/>
      <c r="AT3" s="332"/>
      <c r="AU3" s="332"/>
      <c r="AV3" s="332"/>
      <c r="AW3" s="332"/>
      <c r="AX3" s="332"/>
      <c r="AY3" s="332"/>
      <c r="AZ3" s="332" t="s">
        <v>28</v>
      </c>
      <c r="BA3" s="332"/>
      <c r="BB3" s="332"/>
      <c r="BC3" s="332"/>
      <c r="BD3" s="332"/>
      <c r="BE3" s="332"/>
      <c r="BF3" s="332"/>
      <c r="BG3" s="332"/>
      <c r="BH3" s="332"/>
      <c r="BI3" s="332"/>
      <c r="BJ3" s="332"/>
      <c r="BK3" s="332"/>
      <c r="BL3" s="332"/>
      <c r="BM3" s="332"/>
      <c r="BN3" s="332"/>
      <c r="BO3" s="332"/>
      <c r="BP3" s="332"/>
      <c r="BQ3" s="332"/>
      <c r="BR3" s="332"/>
      <c r="BS3" s="332"/>
      <c r="BT3" s="332"/>
      <c r="BU3" s="332"/>
      <c r="BV3" s="332"/>
      <c r="BW3" s="332" t="s">
        <v>2</v>
      </c>
      <c r="BX3" s="332"/>
      <c r="BY3" s="332"/>
      <c r="BZ3" s="332"/>
      <c r="CA3" s="332"/>
      <c r="CB3" s="332"/>
      <c r="CC3" s="332"/>
      <c r="CD3" s="332"/>
      <c r="CE3" s="332"/>
      <c r="CF3" s="332"/>
      <c r="CG3" s="332"/>
      <c r="CH3" s="332"/>
      <c r="CI3" s="332"/>
      <c r="CJ3" s="332"/>
      <c r="CK3" s="332"/>
      <c r="CL3" s="332"/>
      <c r="CM3" s="332"/>
      <c r="CN3" s="332"/>
      <c r="CO3" s="332" t="s">
        <v>3</v>
      </c>
      <c r="CP3" s="332"/>
      <c r="CQ3" s="332"/>
      <c r="CR3" s="332"/>
      <c r="CS3" s="332"/>
      <c r="CT3" s="332"/>
      <c r="CU3" s="332"/>
      <c r="CV3" s="332"/>
      <c r="CW3" s="332"/>
      <c r="CX3" s="332"/>
      <c r="CY3" s="332"/>
      <c r="CZ3" s="332"/>
      <c r="DA3" s="332"/>
      <c r="DB3" s="332"/>
      <c r="DC3" s="332"/>
      <c r="DD3" s="332"/>
      <c r="DE3" s="332"/>
      <c r="DF3" s="332"/>
    </row>
    <row r="4" spans="1:110" ht="13.5" thickBot="1">
      <c r="A4" s="327">
        <v>1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328"/>
      <c r="X4" s="328"/>
      <c r="Y4" s="328"/>
      <c r="Z4" s="328"/>
      <c r="AA4" s="328"/>
      <c r="AB4" s="328"/>
      <c r="AC4" s="329">
        <v>2</v>
      </c>
      <c r="AD4" s="329"/>
      <c r="AE4" s="329"/>
      <c r="AF4" s="329"/>
      <c r="AG4" s="329"/>
      <c r="AH4" s="329"/>
      <c r="AI4" s="329">
        <v>3</v>
      </c>
      <c r="AJ4" s="329"/>
      <c r="AK4" s="329"/>
      <c r="AL4" s="329"/>
      <c r="AM4" s="329"/>
      <c r="AN4" s="329"/>
      <c r="AO4" s="329"/>
      <c r="AP4" s="329"/>
      <c r="AQ4" s="329"/>
      <c r="AR4" s="329"/>
      <c r="AS4" s="329"/>
      <c r="AT4" s="329"/>
      <c r="AU4" s="329"/>
      <c r="AV4" s="329"/>
      <c r="AW4" s="329"/>
      <c r="AX4" s="329"/>
      <c r="AY4" s="329"/>
      <c r="AZ4" s="329">
        <v>4</v>
      </c>
      <c r="BA4" s="329"/>
      <c r="BB4" s="329"/>
      <c r="BC4" s="329"/>
      <c r="BD4" s="329"/>
      <c r="BE4" s="329"/>
      <c r="BF4" s="329"/>
      <c r="BG4" s="329"/>
      <c r="BH4" s="329"/>
      <c r="BI4" s="329"/>
      <c r="BJ4" s="329"/>
      <c r="BK4" s="329"/>
      <c r="BL4" s="329"/>
      <c r="BM4" s="329"/>
      <c r="BN4" s="329"/>
      <c r="BO4" s="329"/>
      <c r="BP4" s="329"/>
      <c r="BQ4" s="329"/>
      <c r="BR4" s="329"/>
      <c r="BS4" s="329"/>
      <c r="BT4" s="329"/>
      <c r="BU4" s="329"/>
      <c r="BV4" s="329"/>
      <c r="BW4" s="329">
        <v>5</v>
      </c>
      <c r="BX4" s="329"/>
      <c r="BY4" s="329"/>
      <c r="BZ4" s="329"/>
      <c r="CA4" s="329"/>
      <c r="CB4" s="329"/>
      <c r="CC4" s="329"/>
      <c r="CD4" s="329"/>
      <c r="CE4" s="329"/>
      <c r="CF4" s="329"/>
      <c r="CG4" s="329"/>
      <c r="CH4" s="329"/>
      <c r="CI4" s="329"/>
      <c r="CJ4" s="329"/>
      <c r="CK4" s="329"/>
      <c r="CL4" s="329"/>
      <c r="CM4" s="329"/>
      <c r="CN4" s="329"/>
      <c r="CO4" s="329">
        <v>6</v>
      </c>
      <c r="CP4" s="329"/>
      <c r="CQ4" s="329"/>
      <c r="CR4" s="329"/>
      <c r="CS4" s="329"/>
      <c r="CT4" s="329"/>
      <c r="CU4" s="329"/>
      <c r="CV4" s="329"/>
      <c r="CW4" s="329"/>
      <c r="CX4" s="329"/>
      <c r="CY4" s="329"/>
      <c r="CZ4" s="329"/>
      <c r="DA4" s="329"/>
      <c r="DB4" s="329"/>
      <c r="DC4" s="329"/>
      <c r="DD4" s="329"/>
      <c r="DE4" s="329"/>
      <c r="DF4" s="329"/>
    </row>
    <row r="5" spans="1:110" ht="25.5" customHeight="1">
      <c r="A5" s="322" t="s">
        <v>29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3"/>
      <c r="AC5" s="324" t="s">
        <v>30</v>
      </c>
      <c r="AD5" s="325"/>
      <c r="AE5" s="325"/>
      <c r="AF5" s="325"/>
      <c r="AG5" s="325"/>
      <c r="AH5" s="325"/>
      <c r="AI5" s="325" t="s">
        <v>4</v>
      </c>
      <c r="AJ5" s="325"/>
      <c r="AK5" s="325"/>
      <c r="AL5" s="325"/>
      <c r="AM5" s="325"/>
      <c r="AN5" s="325"/>
      <c r="AO5" s="325"/>
      <c r="AP5" s="325"/>
      <c r="AQ5" s="325"/>
      <c r="AR5" s="325"/>
      <c r="AS5" s="325"/>
      <c r="AT5" s="325"/>
      <c r="AU5" s="325"/>
      <c r="AV5" s="325"/>
      <c r="AW5" s="325"/>
      <c r="AX5" s="325"/>
      <c r="AY5" s="325"/>
      <c r="AZ5" s="326">
        <f>AZ6+AZ18</f>
        <v>2380843.5</v>
      </c>
      <c r="BA5" s="326"/>
      <c r="BB5" s="326"/>
      <c r="BC5" s="326"/>
      <c r="BD5" s="326"/>
      <c r="BE5" s="326"/>
      <c r="BF5" s="326"/>
      <c r="BG5" s="326"/>
      <c r="BH5" s="326"/>
      <c r="BI5" s="326"/>
      <c r="BJ5" s="326"/>
      <c r="BK5" s="326"/>
      <c r="BL5" s="326"/>
      <c r="BM5" s="326"/>
      <c r="BN5" s="326"/>
      <c r="BO5" s="326"/>
      <c r="BP5" s="326"/>
      <c r="BQ5" s="326"/>
      <c r="BR5" s="326"/>
      <c r="BS5" s="326"/>
      <c r="BT5" s="326"/>
      <c r="BU5" s="326"/>
      <c r="BV5" s="326"/>
      <c r="BW5" s="326">
        <f>BW18</f>
        <v>-5102837.370000001</v>
      </c>
      <c r="BX5" s="326"/>
      <c r="BY5" s="326"/>
      <c r="BZ5" s="326"/>
      <c r="CA5" s="326"/>
      <c r="CB5" s="326"/>
      <c r="CC5" s="326"/>
      <c r="CD5" s="326"/>
      <c r="CE5" s="326"/>
      <c r="CF5" s="326"/>
      <c r="CG5" s="326"/>
      <c r="CH5" s="326"/>
      <c r="CI5" s="326"/>
      <c r="CJ5" s="326"/>
      <c r="CK5" s="326"/>
      <c r="CL5" s="326"/>
      <c r="CM5" s="326"/>
      <c r="CN5" s="326"/>
      <c r="CO5" s="326">
        <f>AZ5-BW5</f>
        <v>7483680.870000001</v>
      </c>
      <c r="CP5" s="326"/>
      <c r="CQ5" s="326"/>
      <c r="CR5" s="326"/>
      <c r="CS5" s="326"/>
      <c r="CT5" s="326"/>
      <c r="CU5" s="326"/>
      <c r="CV5" s="326"/>
      <c r="CW5" s="326"/>
      <c r="CX5" s="326"/>
      <c r="CY5" s="326"/>
      <c r="CZ5" s="326"/>
      <c r="DA5" s="326"/>
      <c r="DB5" s="326"/>
      <c r="DC5" s="326"/>
      <c r="DD5" s="326"/>
      <c r="DE5" s="326"/>
      <c r="DF5" s="326"/>
    </row>
    <row r="6" spans="1:110" ht="12.75" customHeight="1">
      <c r="A6" s="305" t="s">
        <v>431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6"/>
      <c r="AC6" s="307" t="s">
        <v>31</v>
      </c>
      <c r="AD6" s="308"/>
      <c r="AE6" s="308"/>
      <c r="AF6" s="308"/>
      <c r="AG6" s="308"/>
      <c r="AH6" s="309"/>
      <c r="AI6" s="312" t="s">
        <v>542</v>
      </c>
      <c r="AJ6" s="308"/>
      <c r="AK6" s="308"/>
      <c r="AL6" s="308"/>
      <c r="AM6" s="308"/>
      <c r="AN6" s="308"/>
      <c r="AO6" s="308"/>
      <c r="AP6" s="308"/>
      <c r="AQ6" s="308"/>
      <c r="AR6" s="308"/>
      <c r="AS6" s="308"/>
      <c r="AT6" s="308"/>
      <c r="AU6" s="308"/>
      <c r="AV6" s="308"/>
      <c r="AW6" s="308"/>
      <c r="AX6" s="308"/>
      <c r="AY6" s="309"/>
      <c r="AZ6" s="314">
        <f>AZ9</f>
        <v>764000</v>
      </c>
      <c r="BA6" s="315"/>
      <c r="BB6" s="315"/>
      <c r="BC6" s="315"/>
      <c r="BD6" s="315"/>
      <c r="BE6" s="315"/>
      <c r="BF6" s="315"/>
      <c r="BG6" s="315"/>
      <c r="BH6" s="315"/>
      <c r="BI6" s="315"/>
      <c r="BJ6" s="315"/>
      <c r="BK6" s="315"/>
      <c r="BL6" s="315"/>
      <c r="BM6" s="315"/>
      <c r="BN6" s="315"/>
      <c r="BO6" s="315"/>
      <c r="BP6" s="315"/>
      <c r="BQ6" s="315"/>
      <c r="BR6" s="315"/>
      <c r="BS6" s="315"/>
      <c r="BT6" s="315"/>
      <c r="BU6" s="315"/>
      <c r="BV6" s="316"/>
      <c r="BW6" s="314">
        <v>0</v>
      </c>
      <c r="BX6" s="315"/>
      <c r="BY6" s="315"/>
      <c r="BZ6" s="315"/>
      <c r="CA6" s="315"/>
      <c r="CB6" s="315"/>
      <c r="CC6" s="315"/>
      <c r="CD6" s="315"/>
      <c r="CE6" s="315"/>
      <c r="CF6" s="315"/>
      <c r="CG6" s="315"/>
      <c r="CH6" s="315"/>
      <c r="CI6" s="315"/>
      <c r="CJ6" s="315"/>
      <c r="CK6" s="315"/>
      <c r="CL6" s="315"/>
      <c r="CM6" s="315"/>
      <c r="CN6" s="316"/>
      <c r="CO6" s="314">
        <v>0</v>
      </c>
      <c r="CP6" s="315"/>
      <c r="CQ6" s="315"/>
      <c r="CR6" s="315"/>
      <c r="CS6" s="315"/>
      <c r="CT6" s="315"/>
      <c r="CU6" s="315"/>
      <c r="CV6" s="315"/>
      <c r="CW6" s="315"/>
      <c r="CX6" s="315"/>
      <c r="CY6" s="315"/>
      <c r="CZ6" s="315"/>
      <c r="DA6" s="315"/>
      <c r="DB6" s="315"/>
      <c r="DC6" s="315"/>
      <c r="DD6" s="315"/>
      <c r="DE6" s="315"/>
      <c r="DF6" s="316"/>
    </row>
    <row r="7" spans="1:110" ht="36.75" customHeight="1">
      <c r="A7" s="320" t="s">
        <v>230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320"/>
      <c r="Z7" s="320"/>
      <c r="AA7" s="320"/>
      <c r="AB7" s="321"/>
      <c r="AC7" s="310"/>
      <c r="AD7" s="289"/>
      <c r="AE7" s="289"/>
      <c r="AF7" s="289"/>
      <c r="AG7" s="289"/>
      <c r="AH7" s="311"/>
      <c r="AI7" s="313"/>
      <c r="AJ7" s="289"/>
      <c r="AK7" s="289"/>
      <c r="AL7" s="289"/>
      <c r="AM7" s="289"/>
      <c r="AN7" s="289"/>
      <c r="AO7" s="289"/>
      <c r="AP7" s="289"/>
      <c r="AQ7" s="289"/>
      <c r="AR7" s="289"/>
      <c r="AS7" s="289"/>
      <c r="AT7" s="289"/>
      <c r="AU7" s="289"/>
      <c r="AV7" s="289"/>
      <c r="AW7" s="289"/>
      <c r="AX7" s="289"/>
      <c r="AY7" s="311"/>
      <c r="AZ7" s="317"/>
      <c r="BA7" s="318"/>
      <c r="BB7" s="318"/>
      <c r="BC7" s="318"/>
      <c r="BD7" s="318"/>
      <c r="BE7" s="318"/>
      <c r="BF7" s="318"/>
      <c r="BG7" s="318"/>
      <c r="BH7" s="318"/>
      <c r="BI7" s="318"/>
      <c r="BJ7" s="318"/>
      <c r="BK7" s="318"/>
      <c r="BL7" s="318"/>
      <c r="BM7" s="318"/>
      <c r="BN7" s="318"/>
      <c r="BO7" s="318"/>
      <c r="BP7" s="318"/>
      <c r="BQ7" s="318"/>
      <c r="BR7" s="318"/>
      <c r="BS7" s="318"/>
      <c r="BT7" s="318"/>
      <c r="BU7" s="318"/>
      <c r="BV7" s="319"/>
      <c r="BW7" s="317"/>
      <c r="BX7" s="318"/>
      <c r="BY7" s="318"/>
      <c r="BZ7" s="318"/>
      <c r="CA7" s="318"/>
      <c r="CB7" s="318"/>
      <c r="CC7" s="318"/>
      <c r="CD7" s="318"/>
      <c r="CE7" s="318"/>
      <c r="CF7" s="318"/>
      <c r="CG7" s="318"/>
      <c r="CH7" s="318"/>
      <c r="CI7" s="318"/>
      <c r="CJ7" s="318"/>
      <c r="CK7" s="318"/>
      <c r="CL7" s="318"/>
      <c r="CM7" s="318"/>
      <c r="CN7" s="319"/>
      <c r="CO7" s="317"/>
      <c r="CP7" s="318"/>
      <c r="CQ7" s="318"/>
      <c r="CR7" s="318"/>
      <c r="CS7" s="318"/>
      <c r="CT7" s="318"/>
      <c r="CU7" s="318"/>
      <c r="CV7" s="318"/>
      <c r="CW7" s="318"/>
      <c r="CX7" s="318"/>
      <c r="CY7" s="318"/>
      <c r="CZ7" s="318"/>
      <c r="DA7" s="318"/>
      <c r="DB7" s="318"/>
      <c r="DC7" s="318"/>
      <c r="DD7" s="318"/>
      <c r="DE7" s="318"/>
      <c r="DF7" s="319"/>
    </row>
    <row r="8" spans="1:110" ht="15" customHeight="1">
      <c r="A8" s="299" t="s">
        <v>434</v>
      </c>
      <c r="B8" s="299"/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299"/>
      <c r="X8" s="299"/>
      <c r="Y8" s="299"/>
      <c r="Z8" s="299"/>
      <c r="AA8" s="299"/>
      <c r="AB8" s="300"/>
      <c r="AC8" s="285"/>
      <c r="AD8" s="286"/>
      <c r="AE8" s="286"/>
      <c r="AF8" s="286"/>
      <c r="AG8" s="286"/>
      <c r="AH8" s="286"/>
      <c r="AI8" s="286"/>
      <c r="AJ8" s="286"/>
      <c r="AK8" s="286"/>
      <c r="AL8" s="286"/>
      <c r="AM8" s="286"/>
      <c r="AN8" s="286"/>
      <c r="AO8" s="286"/>
      <c r="AP8" s="286"/>
      <c r="AQ8" s="286"/>
      <c r="AR8" s="286"/>
      <c r="AS8" s="286"/>
      <c r="AT8" s="286"/>
      <c r="AU8" s="286"/>
      <c r="AV8" s="286"/>
      <c r="AW8" s="286"/>
      <c r="AX8" s="286"/>
      <c r="AY8" s="286"/>
      <c r="AZ8" s="287"/>
      <c r="BA8" s="287"/>
      <c r="BB8" s="287"/>
      <c r="BC8" s="287"/>
      <c r="BD8" s="287"/>
      <c r="BE8" s="287"/>
      <c r="BF8" s="287"/>
      <c r="BG8" s="287"/>
      <c r="BH8" s="287"/>
      <c r="BI8" s="287"/>
      <c r="BJ8" s="287"/>
      <c r="BK8" s="287"/>
      <c r="BL8" s="287"/>
      <c r="BM8" s="287"/>
      <c r="BN8" s="287"/>
      <c r="BO8" s="287"/>
      <c r="BP8" s="287"/>
      <c r="BQ8" s="287"/>
      <c r="BR8" s="287"/>
      <c r="BS8" s="287"/>
      <c r="BT8" s="287"/>
      <c r="BU8" s="287"/>
      <c r="BV8" s="287"/>
      <c r="BW8" s="287"/>
      <c r="BX8" s="287"/>
      <c r="BY8" s="287"/>
      <c r="BZ8" s="287"/>
      <c r="CA8" s="287"/>
      <c r="CB8" s="287"/>
      <c r="CC8" s="287"/>
      <c r="CD8" s="287"/>
      <c r="CE8" s="287"/>
      <c r="CF8" s="287"/>
      <c r="CG8" s="287"/>
      <c r="CH8" s="287"/>
      <c r="CI8" s="287"/>
      <c r="CJ8" s="287"/>
      <c r="CK8" s="287"/>
      <c r="CL8" s="287"/>
      <c r="CM8" s="287"/>
      <c r="CN8" s="287"/>
      <c r="CO8" s="287"/>
      <c r="CP8" s="287"/>
      <c r="CQ8" s="287"/>
      <c r="CR8" s="287"/>
      <c r="CS8" s="287"/>
      <c r="CT8" s="287"/>
      <c r="CU8" s="287"/>
      <c r="CV8" s="287"/>
      <c r="CW8" s="287"/>
      <c r="CX8" s="287"/>
      <c r="CY8" s="287"/>
      <c r="CZ8" s="287"/>
      <c r="DA8" s="287"/>
      <c r="DB8" s="287"/>
      <c r="DC8" s="287"/>
      <c r="DD8" s="287"/>
      <c r="DE8" s="287"/>
      <c r="DF8" s="287"/>
    </row>
    <row r="9" spans="1:110" ht="29.25" customHeight="1">
      <c r="A9" s="282" t="s">
        <v>697</v>
      </c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3"/>
      <c r="AB9" s="284"/>
      <c r="AC9" s="285" t="s">
        <v>31</v>
      </c>
      <c r="AD9" s="286"/>
      <c r="AE9" s="286"/>
      <c r="AF9" s="286"/>
      <c r="AG9" s="286"/>
      <c r="AH9" s="286"/>
      <c r="AI9" s="286" t="s">
        <v>700</v>
      </c>
      <c r="AJ9" s="286"/>
      <c r="AK9" s="286"/>
      <c r="AL9" s="286"/>
      <c r="AM9" s="286"/>
      <c r="AN9" s="286"/>
      <c r="AO9" s="286"/>
      <c r="AP9" s="286"/>
      <c r="AQ9" s="286"/>
      <c r="AR9" s="286"/>
      <c r="AS9" s="286"/>
      <c r="AT9" s="286"/>
      <c r="AU9" s="286"/>
      <c r="AV9" s="286"/>
      <c r="AW9" s="286"/>
      <c r="AX9" s="286"/>
      <c r="AY9" s="286"/>
      <c r="AZ9" s="287">
        <f>AZ10</f>
        <v>764000</v>
      </c>
      <c r="BA9" s="287"/>
      <c r="BB9" s="287"/>
      <c r="BC9" s="287"/>
      <c r="BD9" s="287"/>
      <c r="BE9" s="287"/>
      <c r="BF9" s="287"/>
      <c r="BG9" s="287"/>
      <c r="BH9" s="287"/>
      <c r="BI9" s="287"/>
      <c r="BJ9" s="287"/>
      <c r="BK9" s="287"/>
      <c r="BL9" s="287"/>
      <c r="BM9" s="287"/>
      <c r="BN9" s="287"/>
      <c r="BO9" s="287"/>
      <c r="BP9" s="287"/>
      <c r="BQ9" s="287"/>
      <c r="BR9" s="287"/>
      <c r="BS9" s="287"/>
      <c r="BT9" s="287"/>
      <c r="BU9" s="287"/>
      <c r="BV9" s="287"/>
      <c r="BW9" s="287">
        <f>BW10</f>
        <v>0</v>
      </c>
      <c r="BX9" s="287"/>
      <c r="BY9" s="287"/>
      <c r="BZ9" s="287"/>
      <c r="CA9" s="287"/>
      <c r="CB9" s="287"/>
      <c r="CC9" s="287"/>
      <c r="CD9" s="287"/>
      <c r="CE9" s="287"/>
      <c r="CF9" s="287"/>
      <c r="CG9" s="287"/>
      <c r="CH9" s="287"/>
      <c r="CI9" s="287"/>
      <c r="CJ9" s="287"/>
      <c r="CK9" s="287"/>
      <c r="CL9" s="287"/>
      <c r="CM9" s="287"/>
      <c r="CN9" s="287"/>
      <c r="CO9" s="287">
        <f>CO10</f>
        <v>764000</v>
      </c>
      <c r="CP9" s="287"/>
      <c r="CQ9" s="287"/>
      <c r="CR9" s="287"/>
      <c r="CS9" s="287"/>
      <c r="CT9" s="287"/>
      <c r="CU9" s="287"/>
      <c r="CV9" s="287"/>
      <c r="CW9" s="287"/>
      <c r="CX9" s="287"/>
      <c r="CY9" s="287"/>
      <c r="CZ9" s="287"/>
      <c r="DA9" s="287"/>
      <c r="DB9" s="287"/>
      <c r="DC9" s="287"/>
      <c r="DD9" s="287"/>
      <c r="DE9" s="287"/>
      <c r="DF9" s="287"/>
    </row>
    <row r="10" spans="1:110" ht="36" customHeight="1">
      <c r="A10" s="282" t="s">
        <v>696</v>
      </c>
      <c r="B10" s="283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4"/>
      <c r="AC10" s="285" t="s">
        <v>31</v>
      </c>
      <c r="AD10" s="286"/>
      <c r="AE10" s="286"/>
      <c r="AF10" s="286"/>
      <c r="AG10" s="286"/>
      <c r="AH10" s="286"/>
      <c r="AI10" s="286" t="s">
        <v>699</v>
      </c>
      <c r="AJ10" s="286"/>
      <c r="AK10" s="286"/>
      <c r="AL10" s="286"/>
      <c r="AM10" s="286"/>
      <c r="AN10" s="286"/>
      <c r="AO10" s="286"/>
      <c r="AP10" s="286"/>
      <c r="AQ10" s="286"/>
      <c r="AR10" s="286"/>
      <c r="AS10" s="286"/>
      <c r="AT10" s="286"/>
      <c r="AU10" s="286"/>
      <c r="AV10" s="286"/>
      <c r="AW10" s="286"/>
      <c r="AX10" s="286"/>
      <c r="AY10" s="286"/>
      <c r="AZ10" s="287">
        <f>AZ11</f>
        <v>764000</v>
      </c>
      <c r="BA10" s="287"/>
      <c r="BB10" s="287"/>
      <c r="BC10" s="287"/>
      <c r="BD10" s="287"/>
      <c r="BE10" s="287"/>
      <c r="BF10" s="287"/>
      <c r="BG10" s="287"/>
      <c r="BH10" s="287"/>
      <c r="BI10" s="287"/>
      <c r="BJ10" s="287"/>
      <c r="BK10" s="287"/>
      <c r="BL10" s="287"/>
      <c r="BM10" s="287"/>
      <c r="BN10" s="287"/>
      <c r="BO10" s="287"/>
      <c r="BP10" s="287"/>
      <c r="BQ10" s="287"/>
      <c r="BR10" s="287"/>
      <c r="BS10" s="287"/>
      <c r="BT10" s="287"/>
      <c r="BU10" s="287"/>
      <c r="BV10" s="287"/>
      <c r="BW10" s="287">
        <f>BW11</f>
        <v>0</v>
      </c>
      <c r="BX10" s="287"/>
      <c r="BY10" s="287"/>
      <c r="BZ10" s="287"/>
      <c r="CA10" s="287"/>
      <c r="CB10" s="287"/>
      <c r="CC10" s="287"/>
      <c r="CD10" s="287"/>
      <c r="CE10" s="287"/>
      <c r="CF10" s="287"/>
      <c r="CG10" s="287"/>
      <c r="CH10" s="287"/>
      <c r="CI10" s="287"/>
      <c r="CJ10" s="287"/>
      <c r="CK10" s="287"/>
      <c r="CL10" s="287"/>
      <c r="CM10" s="287"/>
      <c r="CN10" s="287"/>
      <c r="CO10" s="287">
        <f>CO11</f>
        <v>764000</v>
      </c>
      <c r="CP10" s="287"/>
      <c r="CQ10" s="287"/>
      <c r="CR10" s="287"/>
      <c r="CS10" s="287"/>
      <c r="CT10" s="287"/>
      <c r="CU10" s="287"/>
      <c r="CV10" s="287"/>
      <c r="CW10" s="287"/>
      <c r="CX10" s="287"/>
      <c r="CY10" s="287"/>
      <c r="CZ10" s="287"/>
      <c r="DA10" s="287"/>
      <c r="DB10" s="287"/>
      <c r="DC10" s="287"/>
      <c r="DD10" s="287"/>
      <c r="DE10" s="287"/>
      <c r="DF10" s="287"/>
    </row>
    <row r="11" spans="1:110" ht="49.5" customHeight="1">
      <c r="A11" s="282" t="s">
        <v>695</v>
      </c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283"/>
      <c r="Y11" s="283"/>
      <c r="Z11" s="283"/>
      <c r="AA11" s="283"/>
      <c r="AB11" s="284"/>
      <c r="AC11" s="285" t="s">
        <v>31</v>
      </c>
      <c r="AD11" s="286"/>
      <c r="AE11" s="286"/>
      <c r="AF11" s="286"/>
      <c r="AG11" s="286"/>
      <c r="AH11" s="286"/>
      <c r="AI11" s="286" t="s">
        <v>698</v>
      </c>
      <c r="AJ11" s="286"/>
      <c r="AK11" s="286"/>
      <c r="AL11" s="286"/>
      <c r="AM11" s="286"/>
      <c r="AN11" s="286"/>
      <c r="AO11" s="286"/>
      <c r="AP11" s="286"/>
      <c r="AQ11" s="286"/>
      <c r="AR11" s="286"/>
      <c r="AS11" s="286"/>
      <c r="AT11" s="286"/>
      <c r="AU11" s="286"/>
      <c r="AV11" s="286"/>
      <c r="AW11" s="286"/>
      <c r="AX11" s="286"/>
      <c r="AY11" s="286"/>
      <c r="AZ11" s="287">
        <v>764000</v>
      </c>
      <c r="BA11" s="287"/>
      <c r="BB11" s="287"/>
      <c r="BC11" s="287"/>
      <c r="BD11" s="287"/>
      <c r="BE11" s="287"/>
      <c r="BF11" s="287"/>
      <c r="BG11" s="287"/>
      <c r="BH11" s="287"/>
      <c r="BI11" s="287"/>
      <c r="BJ11" s="287"/>
      <c r="BK11" s="287"/>
      <c r="BL11" s="287"/>
      <c r="BM11" s="287"/>
      <c r="BN11" s="287"/>
      <c r="BO11" s="287"/>
      <c r="BP11" s="287"/>
      <c r="BQ11" s="287"/>
      <c r="BR11" s="287"/>
      <c r="BS11" s="287"/>
      <c r="BT11" s="287"/>
      <c r="BU11" s="287"/>
      <c r="BV11" s="287"/>
      <c r="BW11" s="287">
        <v>0</v>
      </c>
      <c r="BX11" s="287"/>
      <c r="BY11" s="287"/>
      <c r="BZ11" s="287"/>
      <c r="CA11" s="287"/>
      <c r="CB11" s="287"/>
      <c r="CC11" s="287"/>
      <c r="CD11" s="287"/>
      <c r="CE11" s="287"/>
      <c r="CF11" s="287"/>
      <c r="CG11" s="287"/>
      <c r="CH11" s="287"/>
      <c r="CI11" s="287"/>
      <c r="CJ11" s="287"/>
      <c r="CK11" s="287"/>
      <c r="CL11" s="287"/>
      <c r="CM11" s="287"/>
      <c r="CN11" s="287"/>
      <c r="CO11" s="287">
        <f>AZ11-BW11</f>
        <v>764000</v>
      </c>
      <c r="CP11" s="287"/>
      <c r="CQ11" s="287"/>
      <c r="CR11" s="287"/>
      <c r="CS11" s="287"/>
      <c r="CT11" s="287"/>
      <c r="CU11" s="287"/>
      <c r="CV11" s="287"/>
      <c r="CW11" s="287"/>
      <c r="CX11" s="287"/>
      <c r="CY11" s="287"/>
      <c r="CZ11" s="287"/>
      <c r="DA11" s="287"/>
      <c r="DB11" s="287"/>
      <c r="DC11" s="287"/>
      <c r="DD11" s="287"/>
      <c r="DE11" s="287"/>
      <c r="DF11" s="287"/>
    </row>
    <row r="12" spans="1:110" ht="50.25" customHeight="1">
      <c r="A12" s="282" t="s">
        <v>543</v>
      </c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4"/>
      <c r="AC12" s="285" t="s">
        <v>31</v>
      </c>
      <c r="AD12" s="286"/>
      <c r="AE12" s="286"/>
      <c r="AF12" s="286"/>
      <c r="AG12" s="286"/>
      <c r="AH12" s="286"/>
      <c r="AI12" s="286" t="s">
        <v>544</v>
      </c>
      <c r="AJ12" s="286"/>
      <c r="AK12" s="286"/>
      <c r="AL12" s="286"/>
      <c r="AM12" s="286"/>
      <c r="AN12" s="286"/>
      <c r="AO12" s="286"/>
      <c r="AP12" s="286"/>
      <c r="AQ12" s="286"/>
      <c r="AR12" s="286"/>
      <c r="AS12" s="286"/>
      <c r="AT12" s="286"/>
      <c r="AU12" s="286"/>
      <c r="AV12" s="286"/>
      <c r="AW12" s="286"/>
      <c r="AX12" s="286"/>
      <c r="AY12" s="286"/>
      <c r="AZ12" s="287">
        <v>2000000</v>
      </c>
      <c r="BA12" s="287"/>
      <c r="BB12" s="287"/>
      <c r="BC12" s="287"/>
      <c r="BD12" s="287"/>
      <c r="BE12" s="287"/>
      <c r="BF12" s="287"/>
      <c r="BG12" s="287"/>
      <c r="BH12" s="287"/>
      <c r="BI12" s="287"/>
      <c r="BJ12" s="287"/>
      <c r="BK12" s="287"/>
      <c r="BL12" s="287"/>
      <c r="BM12" s="287"/>
      <c r="BN12" s="287"/>
      <c r="BO12" s="287"/>
      <c r="BP12" s="287"/>
      <c r="BQ12" s="287"/>
      <c r="BR12" s="287"/>
      <c r="BS12" s="287"/>
      <c r="BT12" s="287"/>
      <c r="BU12" s="287"/>
      <c r="BV12" s="287"/>
      <c r="BW12" s="287">
        <v>0</v>
      </c>
      <c r="BX12" s="287"/>
      <c r="BY12" s="287"/>
      <c r="BZ12" s="287"/>
      <c r="CA12" s="287"/>
      <c r="CB12" s="287"/>
      <c r="CC12" s="287"/>
      <c r="CD12" s="287"/>
      <c r="CE12" s="287"/>
      <c r="CF12" s="287"/>
      <c r="CG12" s="287"/>
      <c r="CH12" s="287"/>
      <c r="CI12" s="287"/>
      <c r="CJ12" s="287"/>
      <c r="CK12" s="287"/>
      <c r="CL12" s="287"/>
      <c r="CM12" s="287"/>
      <c r="CN12" s="287"/>
      <c r="CO12" s="287">
        <f>AZ12</f>
        <v>2000000</v>
      </c>
      <c r="CP12" s="287"/>
      <c r="CQ12" s="287"/>
      <c r="CR12" s="287"/>
      <c r="CS12" s="287"/>
      <c r="CT12" s="287"/>
      <c r="CU12" s="287"/>
      <c r="CV12" s="287"/>
      <c r="CW12" s="287"/>
      <c r="CX12" s="287"/>
      <c r="CY12" s="287"/>
      <c r="CZ12" s="287"/>
      <c r="DA12" s="287"/>
      <c r="DB12" s="287"/>
      <c r="DC12" s="287"/>
      <c r="DD12" s="287"/>
      <c r="DE12" s="287"/>
      <c r="DF12" s="287"/>
    </row>
    <row r="13" spans="1:110" ht="62.25" customHeight="1">
      <c r="A13" s="282" t="s">
        <v>545</v>
      </c>
      <c r="B13" s="283"/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3"/>
      <c r="Z13" s="283"/>
      <c r="AA13" s="283"/>
      <c r="AB13" s="284"/>
      <c r="AC13" s="285" t="s">
        <v>31</v>
      </c>
      <c r="AD13" s="286"/>
      <c r="AE13" s="286"/>
      <c r="AF13" s="286"/>
      <c r="AG13" s="286"/>
      <c r="AH13" s="286"/>
      <c r="AI13" s="286" t="s">
        <v>546</v>
      </c>
      <c r="AJ13" s="286"/>
      <c r="AK13" s="286"/>
      <c r="AL13" s="286"/>
      <c r="AM13" s="286"/>
      <c r="AN13" s="286"/>
      <c r="AO13" s="286"/>
      <c r="AP13" s="286"/>
      <c r="AQ13" s="286"/>
      <c r="AR13" s="286"/>
      <c r="AS13" s="286"/>
      <c r="AT13" s="286"/>
      <c r="AU13" s="286"/>
      <c r="AV13" s="286"/>
      <c r="AW13" s="286"/>
      <c r="AX13" s="286"/>
      <c r="AY13" s="286"/>
      <c r="AZ13" s="287">
        <v>2000000</v>
      </c>
      <c r="BA13" s="287"/>
      <c r="BB13" s="287"/>
      <c r="BC13" s="287"/>
      <c r="BD13" s="287"/>
      <c r="BE13" s="287"/>
      <c r="BF13" s="287"/>
      <c r="BG13" s="287"/>
      <c r="BH13" s="287"/>
      <c r="BI13" s="287"/>
      <c r="BJ13" s="287"/>
      <c r="BK13" s="287"/>
      <c r="BL13" s="287"/>
      <c r="BM13" s="287"/>
      <c r="BN13" s="287"/>
      <c r="BO13" s="287"/>
      <c r="BP13" s="287"/>
      <c r="BQ13" s="287"/>
      <c r="BR13" s="287"/>
      <c r="BS13" s="287"/>
      <c r="BT13" s="287"/>
      <c r="BU13" s="287"/>
      <c r="BV13" s="287"/>
      <c r="BW13" s="287">
        <v>0</v>
      </c>
      <c r="BX13" s="287"/>
      <c r="BY13" s="287"/>
      <c r="BZ13" s="287"/>
      <c r="CA13" s="287"/>
      <c r="CB13" s="287"/>
      <c r="CC13" s="287"/>
      <c r="CD13" s="287"/>
      <c r="CE13" s="287"/>
      <c r="CF13" s="287"/>
      <c r="CG13" s="287"/>
      <c r="CH13" s="287"/>
      <c r="CI13" s="287"/>
      <c r="CJ13" s="287"/>
      <c r="CK13" s="287"/>
      <c r="CL13" s="287"/>
      <c r="CM13" s="287"/>
      <c r="CN13" s="287"/>
      <c r="CO13" s="287">
        <f>AZ13</f>
        <v>2000000</v>
      </c>
      <c r="CP13" s="287"/>
      <c r="CQ13" s="287"/>
      <c r="CR13" s="287"/>
      <c r="CS13" s="287"/>
      <c r="CT13" s="287"/>
      <c r="CU13" s="287"/>
      <c r="CV13" s="287"/>
      <c r="CW13" s="287"/>
      <c r="CX13" s="287"/>
      <c r="CY13" s="287"/>
      <c r="CZ13" s="287"/>
      <c r="DA13" s="287"/>
      <c r="DB13" s="287"/>
      <c r="DC13" s="287"/>
      <c r="DD13" s="287"/>
      <c r="DE13" s="287"/>
      <c r="DF13" s="287"/>
    </row>
    <row r="14" spans="1:110" ht="61.5" customHeight="1">
      <c r="A14" s="302" t="s">
        <v>547</v>
      </c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4"/>
      <c r="AC14" s="285" t="s">
        <v>31</v>
      </c>
      <c r="AD14" s="286"/>
      <c r="AE14" s="286"/>
      <c r="AF14" s="286"/>
      <c r="AG14" s="286"/>
      <c r="AH14" s="286"/>
      <c r="AI14" s="286" t="s">
        <v>548</v>
      </c>
      <c r="AJ14" s="286"/>
      <c r="AK14" s="286"/>
      <c r="AL14" s="286"/>
      <c r="AM14" s="286"/>
      <c r="AN14" s="286"/>
      <c r="AO14" s="286"/>
      <c r="AP14" s="286"/>
      <c r="AQ14" s="286"/>
      <c r="AR14" s="286"/>
      <c r="AS14" s="286"/>
      <c r="AT14" s="286"/>
      <c r="AU14" s="286"/>
      <c r="AV14" s="286"/>
      <c r="AW14" s="286"/>
      <c r="AX14" s="286"/>
      <c r="AY14" s="286"/>
      <c r="AZ14" s="287">
        <v>-2000000</v>
      </c>
      <c r="BA14" s="287"/>
      <c r="BB14" s="287"/>
      <c r="BC14" s="287"/>
      <c r="BD14" s="287"/>
      <c r="BE14" s="287"/>
      <c r="BF14" s="287"/>
      <c r="BG14" s="287"/>
      <c r="BH14" s="287"/>
      <c r="BI14" s="287"/>
      <c r="BJ14" s="287"/>
      <c r="BK14" s="287"/>
      <c r="BL14" s="287"/>
      <c r="BM14" s="287"/>
      <c r="BN14" s="287"/>
      <c r="BO14" s="287"/>
      <c r="BP14" s="287"/>
      <c r="BQ14" s="287"/>
      <c r="BR14" s="287"/>
      <c r="BS14" s="287"/>
      <c r="BT14" s="287"/>
      <c r="BU14" s="287"/>
      <c r="BV14" s="287"/>
      <c r="BW14" s="287">
        <v>0</v>
      </c>
      <c r="BX14" s="287"/>
      <c r="BY14" s="287"/>
      <c r="BZ14" s="287"/>
      <c r="CA14" s="287"/>
      <c r="CB14" s="287"/>
      <c r="CC14" s="287"/>
      <c r="CD14" s="287"/>
      <c r="CE14" s="287"/>
      <c r="CF14" s="287"/>
      <c r="CG14" s="287"/>
      <c r="CH14" s="287"/>
      <c r="CI14" s="287"/>
      <c r="CJ14" s="287"/>
      <c r="CK14" s="287"/>
      <c r="CL14" s="287"/>
      <c r="CM14" s="287"/>
      <c r="CN14" s="287"/>
      <c r="CO14" s="287">
        <f>AZ14</f>
        <v>-2000000</v>
      </c>
      <c r="CP14" s="287"/>
      <c r="CQ14" s="287"/>
      <c r="CR14" s="287"/>
      <c r="CS14" s="287"/>
      <c r="CT14" s="287"/>
      <c r="CU14" s="287"/>
      <c r="CV14" s="287"/>
      <c r="CW14" s="287"/>
      <c r="CX14" s="287"/>
      <c r="CY14" s="287"/>
      <c r="CZ14" s="287"/>
      <c r="DA14" s="287"/>
      <c r="DB14" s="287"/>
      <c r="DC14" s="287"/>
      <c r="DD14" s="287"/>
      <c r="DE14" s="287"/>
      <c r="DF14" s="287"/>
    </row>
    <row r="15" spans="1:110" ht="62.25" customHeight="1">
      <c r="A15" s="302" t="s">
        <v>569</v>
      </c>
      <c r="B15" s="303"/>
      <c r="C15" s="303"/>
      <c r="D15" s="303"/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303"/>
      <c r="AA15" s="303"/>
      <c r="AB15" s="304"/>
      <c r="AC15" s="285" t="s">
        <v>31</v>
      </c>
      <c r="AD15" s="286"/>
      <c r="AE15" s="286"/>
      <c r="AF15" s="286"/>
      <c r="AG15" s="286"/>
      <c r="AH15" s="286"/>
      <c r="AI15" s="286" t="s">
        <v>549</v>
      </c>
      <c r="AJ15" s="286"/>
      <c r="AK15" s="286"/>
      <c r="AL15" s="286"/>
      <c r="AM15" s="286"/>
      <c r="AN15" s="286"/>
      <c r="AO15" s="286"/>
      <c r="AP15" s="286"/>
      <c r="AQ15" s="286"/>
      <c r="AR15" s="286"/>
      <c r="AS15" s="286"/>
      <c r="AT15" s="286"/>
      <c r="AU15" s="286"/>
      <c r="AV15" s="286"/>
      <c r="AW15" s="286"/>
      <c r="AX15" s="286"/>
      <c r="AY15" s="286"/>
      <c r="AZ15" s="287">
        <v>-2000000</v>
      </c>
      <c r="BA15" s="287"/>
      <c r="BB15" s="287"/>
      <c r="BC15" s="287"/>
      <c r="BD15" s="287"/>
      <c r="BE15" s="287"/>
      <c r="BF15" s="287"/>
      <c r="BG15" s="287"/>
      <c r="BH15" s="287"/>
      <c r="BI15" s="287"/>
      <c r="BJ15" s="287"/>
      <c r="BK15" s="287"/>
      <c r="BL15" s="287"/>
      <c r="BM15" s="287"/>
      <c r="BN15" s="287"/>
      <c r="BO15" s="287"/>
      <c r="BP15" s="287"/>
      <c r="BQ15" s="287"/>
      <c r="BR15" s="287"/>
      <c r="BS15" s="287"/>
      <c r="BT15" s="287"/>
      <c r="BU15" s="287"/>
      <c r="BV15" s="287"/>
      <c r="BW15" s="287">
        <v>0</v>
      </c>
      <c r="BX15" s="287"/>
      <c r="BY15" s="287"/>
      <c r="BZ15" s="287"/>
      <c r="CA15" s="287"/>
      <c r="CB15" s="287"/>
      <c r="CC15" s="287"/>
      <c r="CD15" s="287"/>
      <c r="CE15" s="287"/>
      <c r="CF15" s="287"/>
      <c r="CG15" s="287"/>
      <c r="CH15" s="287"/>
      <c r="CI15" s="287"/>
      <c r="CJ15" s="287"/>
      <c r="CK15" s="287"/>
      <c r="CL15" s="287"/>
      <c r="CM15" s="287"/>
      <c r="CN15" s="287"/>
      <c r="CO15" s="287">
        <f>AZ15</f>
        <v>-2000000</v>
      </c>
      <c r="CP15" s="287"/>
      <c r="CQ15" s="287"/>
      <c r="CR15" s="287"/>
      <c r="CS15" s="287"/>
      <c r="CT15" s="287"/>
      <c r="CU15" s="287"/>
      <c r="CV15" s="287"/>
      <c r="CW15" s="287"/>
      <c r="CX15" s="287"/>
      <c r="CY15" s="287"/>
      <c r="CZ15" s="287"/>
      <c r="DA15" s="287"/>
      <c r="DB15" s="287"/>
      <c r="DC15" s="287"/>
      <c r="DD15" s="287"/>
      <c r="DE15" s="287"/>
      <c r="DF15" s="287"/>
    </row>
    <row r="16" spans="1:110" ht="31.5" customHeight="1">
      <c r="A16" s="299" t="s">
        <v>433</v>
      </c>
      <c r="B16" s="299"/>
      <c r="C16" s="299"/>
      <c r="D16" s="299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  <c r="Y16" s="299"/>
      <c r="Z16" s="299"/>
      <c r="AA16" s="299"/>
      <c r="AB16" s="300"/>
      <c r="AC16" s="285" t="s">
        <v>432</v>
      </c>
      <c r="AD16" s="286"/>
      <c r="AE16" s="286"/>
      <c r="AF16" s="286"/>
      <c r="AG16" s="286"/>
      <c r="AH16" s="286"/>
      <c r="AI16" s="286" t="s">
        <v>542</v>
      </c>
      <c r="AJ16" s="286"/>
      <c r="AK16" s="286"/>
      <c r="AL16" s="286"/>
      <c r="AM16" s="286"/>
      <c r="AN16" s="286"/>
      <c r="AO16" s="286"/>
      <c r="AP16" s="286"/>
      <c r="AQ16" s="286"/>
      <c r="AR16" s="286"/>
      <c r="AS16" s="286"/>
      <c r="AT16" s="286"/>
      <c r="AU16" s="286"/>
      <c r="AV16" s="286"/>
      <c r="AW16" s="286"/>
      <c r="AX16" s="286"/>
      <c r="AY16" s="286"/>
      <c r="AZ16" s="287">
        <v>0</v>
      </c>
      <c r="BA16" s="287"/>
      <c r="BB16" s="287"/>
      <c r="BC16" s="287"/>
      <c r="BD16" s="287"/>
      <c r="BE16" s="287"/>
      <c r="BF16" s="287"/>
      <c r="BG16" s="287"/>
      <c r="BH16" s="287"/>
      <c r="BI16" s="287"/>
      <c r="BJ16" s="287"/>
      <c r="BK16" s="287"/>
      <c r="BL16" s="287"/>
      <c r="BM16" s="287"/>
      <c r="BN16" s="287"/>
      <c r="BO16" s="287"/>
      <c r="BP16" s="287"/>
      <c r="BQ16" s="287"/>
      <c r="BR16" s="287"/>
      <c r="BS16" s="287"/>
      <c r="BT16" s="287"/>
      <c r="BU16" s="287"/>
      <c r="BV16" s="287"/>
      <c r="BW16" s="287">
        <v>0</v>
      </c>
      <c r="BX16" s="287"/>
      <c r="BY16" s="287"/>
      <c r="BZ16" s="287"/>
      <c r="CA16" s="287"/>
      <c r="CB16" s="287"/>
      <c r="CC16" s="287"/>
      <c r="CD16" s="287"/>
      <c r="CE16" s="287"/>
      <c r="CF16" s="287"/>
      <c r="CG16" s="287"/>
      <c r="CH16" s="287"/>
      <c r="CI16" s="287"/>
      <c r="CJ16" s="287"/>
      <c r="CK16" s="287"/>
      <c r="CL16" s="287"/>
      <c r="CM16" s="287"/>
      <c r="CN16" s="287"/>
      <c r="CO16" s="287">
        <f>AZ16</f>
        <v>0</v>
      </c>
      <c r="CP16" s="287"/>
      <c r="CQ16" s="287"/>
      <c r="CR16" s="287"/>
      <c r="CS16" s="287"/>
      <c r="CT16" s="287"/>
      <c r="CU16" s="287"/>
      <c r="CV16" s="287"/>
      <c r="CW16" s="287"/>
      <c r="CX16" s="287"/>
      <c r="CY16" s="287"/>
      <c r="CZ16" s="287"/>
      <c r="DA16" s="287"/>
      <c r="DB16" s="287"/>
      <c r="DC16" s="287"/>
      <c r="DD16" s="287"/>
      <c r="DE16" s="287"/>
      <c r="DF16" s="287"/>
    </row>
    <row r="17" spans="1:110" ht="15.75" customHeight="1">
      <c r="A17" s="299" t="s">
        <v>434</v>
      </c>
      <c r="B17" s="299"/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300"/>
      <c r="AC17" s="285"/>
      <c r="AD17" s="286"/>
      <c r="AE17" s="286"/>
      <c r="AF17" s="286"/>
      <c r="AG17" s="286"/>
      <c r="AH17" s="286"/>
      <c r="AI17" s="286"/>
      <c r="AJ17" s="286"/>
      <c r="AK17" s="286"/>
      <c r="AL17" s="286"/>
      <c r="AM17" s="286"/>
      <c r="AN17" s="286"/>
      <c r="AO17" s="286"/>
      <c r="AP17" s="286"/>
      <c r="AQ17" s="286"/>
      <c r="AR17" s="286"/>
      <c r="AS17" s="286"/>
      <c r="AT17" s="286"/>
      <c r="AU17" s="286"/>
      <c r="AV17" s="286"/>
      <c r="AW17" s="286"/>
      <c r="AX17" s="286"/>
      <c r="AY17" s="286"/>
      <c r="AZ17" s="287"/>
      <c r="BA17" s="287"/>
      <c r="BB17" s="287"/>
      <c r="BC17" s="287"/>
      <c r="BD17" s="287"/>
      <c r="BE17" s="287"/>
      <c r="BF17" s="287"/>
      <c r="BG17" s="287"/>
      <c r="BH17" s="287"/>
      <c r="BI17" s="287"/>
      <c r="BJ17" s="287"/>
      <c r="BK17" s="287"/>
      <c r="BL17" s="287"/>
      <c r="BM17" s="287"/>
      <c r="BN17" s="287"/>
      <c r="BO17" s="287"/>
      <c r="BP17" s="287"/>
      <c r="BQ17" s="287"/>
      <c r="BR17" s="287"/>
      <c r="BS17" s="287"/>
      <c r="BT17" s="287"/>
      <c r="BU17" s="287"/>
      <c r="BV17" s="287"/>
      <c r="BW17" s="301"/>
      <c r="BX17" s="301"/>
      <c r="BY17" s="301"/>
      <c r="BZ17" s="301"/>
      <c r="CA17" s="301"/>
      <c r="CB17" s="301"/>
      <c r="CC17" s="301"/>
      <c r="CD17" s="301"/>
      <c r="CE17" s="301"/>
      <c r="CF17" s="301"/>
      <c r="CG17" s="301"/>
      <c r="CH17" s="301"/>
      <c r="CI17" s="301"/>
      <c r="CJ17" s="301"/>
      <c r="CK17" s="301"/>
      <c r="CL17" s="301"/>
      <c r="CM17" s="301"/>
      <c r="CN17" s="301"/>
      <c r="CO17" s="301"/>
      <c r="CP17" s="301"/>
      <c r="CQ17" s="301"/>
      <c r="CR17" s="301"/>
      <c r="CS17" s="301"/>
      <c r="CT17" s="301"/>
      <c r="CU17" s="301"/>
      <c r="CV17" s="301"/>
      <c r="CW17" s="301"/>
      <c r="CX17" s="301"/>
      <c r="CY17" s="301"/>
      <c r="CZ17" s="301"/>
      <c r="DA17" s="301"/>
      <c r="DB17" s="301"/>
      <c r="DC17" s="301"/>
      <c r="DD17" s="301"/>
      <c r="DE17" s="301"/>
      <c r="DF17" s="301"/>
    </row>
    <row r="18" spans="1:110" ht="25.5" customHeight="1">
      <c r="A18" s="296" t="s">
        <v>229</v>
      </c>
      <c r="B18" s="296"/>
      <c r="C18" s="296"/>
      <c r="D18" s="296"/>
      <c r="E18" s="296"/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6"/>
      <c r="Y18" s="296"/>
      <c r="Z18" s="296"/>
      <c r="AA18" s="296"/>
      <c r="AB18" s="297"/>
      <c r="AC18" s="285" t="s">
        <v>32</v>
      </c>
      <c r="AD18" s="286"/>
      <c r="AE18" s="286"/>
      <c r="AF18" s="286"/>
      <c r="AG18" s="286"/>
      <c r="AH18" s="286"/>
      <c r="AI18" s="286" t="s">
        <v>228</v>
      </c>
      <c r="AJ18" s="286"/>
      <c r="AK18" s="286"/>
      <c r="AL18" s="286"/>
      <c r="AM18" s="286"/>
      <c r="AN18" s="286"/>
      <c r="AO18" s="286"/>
      <c r="AP18" s="286"/>
      <c r="AQ18" s="286"/>
      <c r="AR18" s="286"/>
      <c r="AS18" s="286"/>
      <c r="AT18" s="286"/>
      <c r="AU18" s="286"/>
      <c r="AV18" s="286"/>
      <c r="AW18" s="286"/>
      <c r="AX18" s="286"/>
      <c r="AY18" s="286"/>
      <c r="AZ18" s="287">
        <f>AZ19+AZ23</f>
        <v>1616843.5</v>
      </c>
      <c r="BA18" s="287"/>
      <c r="BB18" s="287"/>
      <c r="BC18" s="287"/>
      <c r="BD18" s="287"/>
      <c r="BE18" s="287"/>
      <c r="BF18" s="287"/>
      <c r="BG18" s="287"/>
      <c r="BH18" s="287"/>
      <c r="BI18" s="287"/>
      <c r="BJ18" s="287"/>
      <c r="BK18" s="287"/>
      <c r="BL18" s="287"/>
      <c r="BM18" s="287"/>
      <c r="BN18" s="287"/>
      <c r="BO18" s="287"/>
      <c r="BP18" s="287"/>
      <c r="BQ18" s="287"/>
      <c r="BR18" s="287"/>
      <c r="BS18" s="287"/>
      <c r="BT18" s="287"/>
      <c r="BU18" s="287"/>
      <c r="BV18" s="287"/>
      <c r="BW18" s="287">
        <f>BW19+BW23</f>
        <v>-5102837.370000001</v>
      </c>
      <c r="BX18" s="287"/>
      <c r="BY18" s="287"/>
      <c r="BZ18" s="287"/>
      <c r="CA18" s="287"/>
      <c r="CB18" s="287"/>
      <c r="CC18" s="287"/>
      <c r="CD18" s="287"/>
      <c r="CE18" s="287"/>
      <c r="CF18" s="287"/>
      <c r="CG18" s="287"/>
      <c r="CH18" s="287"/>
      <c r="CI18" s="287"/>
      <c r="CJ18" s="287"/>
      <c r="CK18" s="287"/>
      <c r="CL18" s="287"/>
      <c r="CM18" s="287"/>
      <c r="CN18" s="287"/>
      <c r="CO18" s="287">
        <f>AZ18-BW18</f>
        <v>6719680.870000001</v>
      </c>
      <c r="CP18" s="287"/>
      <c r="CQ18" s="287"/>
      <c r="CR18" s="287"/>
      <c r="CS18" s="287"/>
      <c r="CT18" s="287"/>
      <c r="CU18" s="287"/>
      <c r="CV18" s="287"/>
      <c r="CW18" s="287"/>
      <c r="CX18" s="287"/>
      <c r="CY18" s="287"/>
      <c r="CZ18" s="287"/>
      <c r="DA18" s="287"/>
      <c r="DB18" s="287"/>
      <c r="DC18" s="287"/>
      <c r="DD18" s="287"/>
      <c r="DE18" s="287"/>
      <c r="DF18" s="287"/>
    </row>
    <row r="19" spans="1:110" ht="25.5" customHeight="1">
      <c r="A19" s="299" t="s">
        <v>227</v>
      </c>
      <c r="B19" s="299"/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299"/>
      <c r="AB19" s="300"/>
      <c r="AC19" s="285" t="s">
        <v>33</v>
      </c>
      <c r="AD19" s="286"/>
      <c r="AE19" s="286"/>
      <c r="AF19" s="286"/>
      <c r="AG19" s="286"/>
      <c r="AH19" s="286"/>
      <c r="AI19" s="286" t="s">
        <v>226</v>
      </c>
      <c r="AJ19" s="286"/>
      <c r="AK19" s="286"/>
      <c r="AL19" s="286"/>
      <c r="AM19" s="286"/>
      <c r="AN19" s="286"/>
      <c r="AO19" s="286"/>
      <c r="AP19" s="286"/>
      <c r="AQ19" s="286"/>
      <c r="AR19" s="286"/>
      <c r="AS19" s="286"/>
      <c r="AT19" s="286"/>
      <c r="AU19" s="286"/>
      <c r="AV19" s="286"/>
      <c r="AW19" s="286"/>
      <c r="AX19" s="286"/>
      <c r="AY19" s="286"/>
      <c r="AZ19" s="287">
        <f>AZ20</f>
        <v>-56950564</v>
      </c>
      <c r="BA19" s="287"/>
      <c r="BB19" s="287"/>
      <c r="BC19" s="287"/>
      <c r="BD19" s="287"/>
      <c r="BE19" s="287"/>
      <c r="BF19" s="287"/>
      <c r="BG19" s="287"/>
      <c r="BH19" s="287"/>
      <c r="BI19" s="287"/>
      <c r="BJ19" s="287"/>
      <c r="BK19" s="287"/>
      <c r="BL19" s="287"/>
      <c r="BM19" s="287"/>
      <c r="BN19" s="287"/>
      <c r="BO19" s="287"/>
      <c r="BP19" s="287"/>
      <c r="BQ19" s="287"/>
      <c r="BR19" s="287"/>
      <c r="BS19" s="287"/>
      <c r="BT19" s="287"/>
      <c r="BU19" s="287"/>
      <c r="BV19" s="287"/>
      <c r="BW19" s="287">
        <f>BW20</f>
        <v>-21939216.67</v>
      </c>
      <c r="BX19" s="287"/>
      <c r="BY19" s="287"/>
      <c r="BZ19" s="287"/>
      <c r="CA19" s="287"/>
      <c r="CB19" s="287"/>
      <c r="CC19" s="287"/>
      <c r="CD19" s="287"/>
      <c r="CE19" s="287"/>
      <c r="CF19" s="287"/>
      <c r="CG19" s="287"/>
      <c r="CH19" s="287"/>
      <c r="CI19" s="287"/>
      <c r="CJ19" s="287"/>
      <c r="CK19" s="287"/>
      <c r="CL19" s="287"/>
      <c r="CM19" s="287"/>
      <c r="CN19" s="287"/>
      <c r="CO19" s="298" t="s">
        <v>4</v>
      </c>
      <c r="CP19" s="298"/>
      <c r="CQ19" s="298"/>
      <c r="CR19" s="298"/>
      <c r="CS19" s="298"/>
      <c r="CT19" s="298"/>
      <c r="CU19" s="298"/>
      <c r="CV19" s="298"/>
      <c r="CW19" s="298"/>
      <c r="CX19" s="298"/>
      <c r="CY19" s="298"/>
      <c r="CZ19" s="298"/>
      <c r="DA19" s="298"/>
      <c r="DB19" s="298"/>
      <c r="DC19" s="298"/>
      <c r="DD19" s="298"/>
      <c r="DE19" s="298"/>
      <c r="DF19" s="298"/>
    </row>
    <row r="20" spans="1:110" ht="27.75" customHeight="1">
      <c r="A20" s="299" t="s">
        <v>223</v>
      </c>
      <c r="B20" s="299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300"/>
      <c r="AC20" s="285" t="s">
        <v>33</v>
      </c>
      <c r="AD20" s="286"/>
      <c r="AE20" s="286"/>
      <c r="AF20" s="286"/>
      <c r="AG20" s="286"/>
      <c r="AH20" s="286"/>
      <c r="AI20" s="286" t="s">
        <v>225</v>
      </c>
      <c r="AJ20" s="286"/>
      <c r="AK20" s="286"/>
      <c r="AL20" s="286"/>
      <c r="AM20" s="286"/>
      <c r="AN20" s="286"/>
      <c r="AO20" s="286"/>
      <c r="AP20" s="286"/>
      <c r="AQ20" s="286"/>
      <c r="AR20" s="286"/>
      <c r="AS20" s="286"/>
      <c r="AT20" s="286"/>
      <c r="AU20" s="286"/>
      <c r="AV20" s="286"/>
      <c r="AW20" s="286"/>
      <c r="AX20" s="286"/>
      <c r="AY20" s="286"/>
      <c r="AZ20" s="287">
        <f>AZ21</f>
        <v>-56950564</v>
      </c>
      <c r="BA20" s="287"/>
      <c r="BB20" s="287"/>
      <c r="BC20" s="287"/>
      <c r="BD20" s="287"/>
      <c r="BE20" s="287"/>
      <c r="BF20" s="287"/>
      <c r="BG20" s="287"/>
      <c r="BH20" s="287"/>
      <c r="BI20" s="287"/>
      <c r="BJ20" s="287"/>
      <c r="BK20" s="287"/>
      <c r="BL20" s="287"/>
      <c r="BM20" s="287"/>
      <c r="BN20" s="287"/>
      <c r="BO20" s="287"/>
      <c r="BP20" s="287"/>
      <c r="BQ20" s="287"/>
      <c r="BR20" s="287"/>
      <c r="BS20" s="287"/>
      <c r="BT20" s="287"/>
      <c r="BU20" s="287"/>
      <c r="BV20" s="287"/>
      <c r="BW20" s="287">
        <f>BW21</f>
        <v>-21939216.67</v>
      </c>
      <c r="BX20" s="287"/>
      <c r="BY20" s="287"/>
      <c r="BZ20" s="287"/>
      <c r="CA20" s="287"/>
      <c r="CB20" s="287"/>
      <c r="CC20" s="287"/>
      <c r="CD20" s="287"/>
      <c r="CE20" s="287"/>
      <c r="CF20" s="287"/>
      <c r="CG20" s="287"/>
      <c r="CH20" s="287"/>
      <c r="CI20" s="287"/>
      <c r="CJ20" s="287"/>
      <c r="CK20" s="287"/>
      <c r="CL20" s="287"/>
      <c r="CM20" s="287"/>
      <c r="CN20" s="287"/>
      <c r="CO20" s="298" t="s">
        <v>4</v>
      </c>
      <c r="CP20" s="298"/>
      <c r="CQ20" s="298"/>
      <c r="CR20" s="298"/>
      <c r="CS20" s="298"/>
      <c r="CT20" s="298"/>
      <c r="CU20" s="298"/>
      <c r="CV20" s="298"/>
      <c r="CW20" s="298"/>
      <c r="CX20" s="298"/>
      <c r="CY20" s="298"/>
      <c r="CZ20" s="298"/>
      <c r="DA20" s="298"/>
      <c r="DB20" s="298"/>
      <c r="DC20" s="298"/>
      <c r="DD20" s="298"/>
      <c r="DE20" s="298"/>
      <c r="DF20" s="298"/>
    </row>
    <row r="21" spans="1:110" ht="23.25" customHeight="1">
      <c r="A21" s="296" t="s">
        <v>231</v>
      </c>
      <c r="B21" s="296"/>
      <c r="C21" s="296"/>
      <c r="D21" s="296"/>
      <c r="E21" s="296"/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296"/>
      <c r="AA21" s="296"/>
      <c r="AB21" s="297"/>
      <c r="AC21" s="285" t="s">
        <v>33</v>
      </c>
      <c r="AD21" s="286"/>
      <c r="AE21" s="286"/>
      <c r="AF21" s="286"/>
      <c r="AG21" s="286"/>
      <c r="AH21" s="286"/>
      <c r="AI21" s="286" t="s">
        <v>224</v>
      </c>
      <c r="AJ21" s="286"/>
      <c r="AK21" s="286"/>
      <c r="AL21" s="286"/>
      <c r="AM21" s="286"/>
      <c r="AN21" s="286"/>
      <c r="AO21" s="286"/>
      <c r="AP21" s="286"/>
      <c r="AQ21" s="286"/>
      <c r="AR21" s="286"/>
      <c r="AS21" s="286"/>
      <c r="AT21" s="286"/>
      <c r="AU21" s="286"/>
      <c r="AV21" s="286"/>
      <c r="AW21" s="286"/>
      <c r="AX21" s="286"/>
      <c r="AY21" s="286"/>
      <c r="AZ21" s="287">
        <f>AZ22</f>
        <v>-56950564</v>
      </c>
      <c r="BA21" s="287"/>
      <c r="BB21" s="287"/>
      <c r="BC21" s="287"/>
      <c r="BD21" s="287"/>
      <c r="BE21" s="287"/>
      <c r="BF21" s="287"/>
      <c r="BG21" s="287"/>
      <c r="BH21" s="287"/>
      <c r="BI21" s="287"/>
      <c r="BJ21" s="287"/>
      <c r="BK21" s="287"/>
      <c r="BL21" s="287"/>
      <c r="BM21" s="287"/>
      <c r="BN21" s="287"/>
      <c r="BO21" s="287"/>
      <c r="BP21" s="287"/>
      <c r="BQ21" s="287"/>
      <c r="BR21" s="287"/>
      <c r="BS21" s="287"/>
      <c r="BT21" s="287"/>
      <c r="BU21" s="287"/>
      <c r="BV21" s="287"/>
      <c r="BW21" s="287">
        <f>BW22</f>
        <v>-21939216.67</v>
      </c>
      <c r="BX21" s="287"/>
      <c r="BY21" s="287"/>
      <c r="BZ21" s="287"/>
      <c r="CA21" s="287"/>
      <c r="CB21" s="287"/>
      <c r="CC21" s="287"/>
      <c r="CD21" s="287"/>
      <c r="CE21" s="287"/>
      <c r="CF21" s="287"/>
      <c r="CG21" s="287"/>
      <c r="CH21" s="287"/>
      <c r="CI21" s="287"/>
      <c r="CJ21" s="287"/>
      <c r="CK21" s="287"/>
      <c r="CL21" s="287"/>
      <c r="CM21" s="287"/>
      <c r="CN21" s="287"/>
      <c r="CO21" s="298" t="s">
        <v>4</v>
      </c>
      <c r="CP21" s="298"/>
      <c r="CQ21" s="298"/>
      <c r="CR21" s="298"/>
      <c r="CS21" s="298"/>
      <c r="CT21" s="298"/>
      <c r="CU21" s="298"/>
      <c r="CV21" s="298"/>
      <c r="CW21" s="298"/>
      <c r="CX21" s="298"/>
      <c r="CY21" s="298"/>
      <c r="CZ21" s="298"/>
      <c r="DA21" s="298"/>
      <c r="DB21" s="298"/>
      <c r="DC21" s="298"/>
      <c r="DD21" s="298"/>
      <c r="DE21" s="298"/>
      <c r="DF21" s="298"/>
    </row>
    <row r="22" spans="1:110" ht="39" customHeight="1">
      <c r="A22" s="299" t="s">
        <v>550</v>
      </c>
      <c r="B22" s="299"/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300"/>
      <c r="AC22" s="285" t="s">
        <v>33</v>
      </c>
      <c r="AD22" s="286"/>
      <c r="AE22" s="286"/>
      <c r="AF22" s="286"/>
      <c r="AG22" s="286"/>
      <c r="AH22" s="286"/>
      <c r="AI22" s="286" t="s">
        <v>222</v>
      </c>
      <c r="AJ22" s="286"/>
      <c r="AK22" s="286"/>
      <c r="AL22" s="286"/>
      <c r="AM22" s="286"/>
      <c r="AN22" s="286"/>
      <c r="AO22" s="286"/>
      <c r="AP22" s="286"/>
      <c r="AQ22" s="286"/>
      <c r="AR22" s="286"/>
      <c r="AS22" s="286"/>
      <c r="AT22" s="286"/>
      <c r="AU22" s="286"/>
      <c r="AV22" s="286"/>
      <c r="AW22" s="286"/>
      <c r="AX22" s="286"/>
      <c r="AY22" s="286"/>
      <c r="AZ22" s="287">
        <f>-Доходы!D19-AZ6-AZ12</f>
        <v>-56950564</v>
      </c>
      <c r="BA22" s="287"/>
      <c r="BB22" s="287"/>
      <c r="BC22" s="287"/>
      <c r="BD22" s="287"/>
      <c r="BE22" s="287"/>
      <c r="BF22" s="287"/>
      <c r="BG22" s="287"/>
      <c r="BH22" s="287"/>
      <c r="BI22" s="287"/>
      <c r="BJ22" s="287"/>
      <c r="BK22" s="287"/>
      <c r="BL22" s="287"/>
      <c r="BM22" s="287"/>
      <c r="BN22" s="287"/>
      <c r="BO22" s="287"/>
      <c r="BP22" s="287"/>
      <c r="BQ22" s="287"/>
      <c r="BR22" s="287"/>
      <c r="BS22" s="287"/>
      <c r="BT22" s="287"/>
      <c r="BU22" s="287"/>
      <c r="BV22" s="287"/>
      <c r="BW22" s="287">
        <f>-Доходы!E19</f>
        <v>-21939216.67</v>
      </c>
      <c r="BX22" s="287"/>
      <c r="BY22" s="287"/>
      <c r="BZ22" s="287"/>
      <c r="CA22" s="287"/>
      <c r="CB22" s="287"/>
      <c r="CC22" s="287"/>
      <c r="CD22" s="287"/>
      <c r="CE22" s="287"/>
      <c r="CF22" s="287"/>
      <c r="CG22" s="287"/>
      <c r="CH22" s="287"/>
      <c r="CI22" s="287"/>
      <c r="CJ22" s="287"/>
      <c r="CK22" s="287"/>
      <c r="CL22" s="287"/>
      <c r="CM22" s="287"/>
      <c r="CN22" s="287"/>
      <c r="CO22" s="298" t="s">
        <v>4</v>
      </c>
      <c r="CP22" s="298"/>
      <c r="CQ22" s="298"/>
      <c r="CR22" s="298"/>
      <c r="CS22" s="298"/>
      <c r="CT22" s="298"/>
      <c r="CU22" s="298"/>
      <c r="CV22" s="298"/>
      <c r="CW22" s="298"/>
      <c r="CX22" s="298"/>
      <c r="CY22" s="298"/>
      <c r="CZ22" s="298"/>
      <c r="DA22" s="298"/>
      <c r="DB22" s="298"/>
      <c r="DC22" s="298"/>
      <c r="DD22" s="298"/>
      <c r="DE22" s="298"/>
      <c r="DF22" s="298"/>
    </row>
    <row r="23" spans="1:110" ht="26.25" customHeight="1">
      <c r="A23" s="296" t="s">
        <v>551</v>
      </c>
      <c r="B23" s="296"/>
      <c r="C23" s="296"/>
      <c r="D23" s="296"/>
      <c r="E23" s="296"/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7"/>
      <c r="AC23" s="285" t="s">
        <v>34</v>
      </c>
      <c r="AD23" s="286"/>
      <c r="AE23" s="286"/>
      <c r="AF23" s="286"/>
      <c r="AG23" s="286"/>
      <c r="AH23" s="286"/>
      <c r="AI23" s="286" t="s">
        <v>221</v>
      </c>
      <c r="AJ23" s="286"/>
      <c r="AK23" s="286"/>
      <c r="AL23" s="286"/>
      <c r="AM23" s="286"/>
      <c r="AN23" s="286"/>
      <c r="AO23" s="286"/>
      <c r="AP23" s="286"/>
      <c r="AQ23" s="286"/>
      <c r="AR23" s="286"/>
      <c r="AS23" s="286"/>
      <c r="AT23" s="286"/>
      <c r="AU23" s="286"/>
      <c r="AV23" s="286"/>
      <c r="AW23" s="286"/>
      <c r="AX23" s="286"/>
      <c r="AY23" s="286"/>
      <c r="AZ23" s="287">
        <f>Расходы!J6+AZ13</f>
        <v>58567407.5</v>
      </c>
      <c r="BA23" s="287"/>
      <c r="BB23" s="287"/>
      <c r="BC23" s="287"/>
      <c r="BD23" s="287"/>
      <c r="BE23" s="287"/>
      <c r="BF23" s="287"/>
      <c r="BG23" s="287"/>
      <c r="BH23" s="287"/>
      <c r="BI23" s="287"/>
      <c r="BJ23" s="287"/>
      <c r="BK23" s="287"/>
      <c r="BL23" s="287"/>
      <c r="BM23" s="287"/>
      <c r="BN23" s="287"/>
      <c r="BO23" s="287"/>
      <c r="BP23" s="287"/>
      <c r="BQ23" s="287"/>
      <c r="BR23" s="287"/>
      <c r="BS23" s="287"/>
      <c r="BT23" s="287"/>
      <c r="BU23" s="287"/>
      <c r="BV23" s="287"/>
      <c r="BW23" s="287">
        <f>Расходы!K6</f>
        <v>16836379.3</v>
      </c>
      <c r="BX23" s="287"/>
      <c r="BY23" s="287"/>
      <c r="BZ23" s="287"/>
      <c r="CA23" s="287"/>
      <c r="CB23" s="287"/>
      <c r="CC23" s="287"/>
      <c r="CD23" s="287"/>
      <c r="CE23" s="287"/>
      <c r="CF23" s="287"/>
      <c r="CG23" s="287"/>
      <c r="CH23" s="287"/>
      <c r="CI23" s="287"/>
      <c r="CJ23" s="287"/>
      <c r="CK23" s="287"/>
      <c r="CL23" s="287"/>
      <c r="CM23" s="287"/>
      <c r="CN23" s="287"/>
      <c r="CO23" s="298" t="s">
        <v>4</v>
      </c>
      <c r="CP23" s="298"/>
      <c r="CQ23" s="298"/>
      <c r="CR23" s="298"/>
      <c r="CS23" s="298"/>
      <c r="CT23" s="298"/>
      <c r="CU23" s="298"/>
      <c r="CV23" s="298"/>
      <c r="CW23" s="298"/>
      <c r="CX23" s="298"/>
      <c r="CY23" s="298"/>
      <c r="CZ23" s="298"/>
      <c r="DA23" s="298"/>
      <c r="DB23" s="298"/>
      <c r="DC23" s="298"/>
      <c r="DD23" s="298"/>
      <c r="DE23" s="298"/>
      <c r="DF23" s="298"/>
    </row>
    <row r="24" spans="1:110" ht="24" customHeight="1">
      <c r="A24" s="296" t="s">
        <v>552</v>
      </c>
      <c r="B24" s="296"/>
      <c r="C24" s="296"/>
      <c r="D24" s="296"/>
      <c r="E24" s="296"/>
      <c r="F24" s="296"/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296"/>
      <c r="X24" s="296"/>
      <c r="Y24" s="296"/>
      <c r="Z24" s="296"/>
      <c r="AA24" s="296"/>
      <c r="AB24" s="297"/>
      <c r="AC24" s="285" t="s">
        <v>34</v>
      </c>
      <c r="AD24" s="286"/>
      <c r="AE24" s="286"/>
      <c r="AF24" s="286"/>
      <c r="AG24" s="286"/>
      <c r="AH24" s="286"/>
      <c r="AI24" s="286" t="s">
        <v>220</v>
      </c>
      <c r="AJ24" s="286"/>
      <c r="AK24" s="286"/>
      <c r="AL24" s="286"/>
      <c r="AM24" s="286"/>
      <c r="AN24" s="286"/>
      <c r="AO24" s="286"/>
      <c r="AP24" s="286"/>
      <c r="AQ24" s="286"/>
      <c r="AR24" s="286"/>
      <c r="AS24" s="286"/>
      <c r="AT24" s="286"/>
      <c r="AU24" s="286"/>
      <c r="AV24" s="286"/>
      <c r="AW24" s="286"/>
      <c r="AX24" s="286"/>
      <c r="AY24" s="286"/>
      <c r="AZ24" s="287">
        <f>AZ23</f>
        <v>58567407.5</v>
      </c>
      <c r="BA24" s="287"/>
      <c r="BB24" s="287"/>
      <c r="BC24" s="287"/>
      <c r="BD24" s="287"/>
      <c r="BE24" s="287"/>
      <c r="BF24" s="287"/>
      <c r="BG24" s="287"/>
      <c r="BH24" s="287"/>
      <c r="BI24" s="287"/>
      <c r="BJ24" s="287"/>
      <c r="BK24" s="287"/>
      <c r="BL24" s="287"/>
      <c r="BM24" s="287"/>
      <c r="BN24" s="287"/>
      <c r="BO24" s="287"/>
      <c r="BP24" s="287"/>
      <c r="BQ24" s="287"/>
      <c r="BR24" s="287"/>
      <c r="BS24" s="287"/>
      <c r="BT24" s="287"/>
      <c r="BU24" s="287"/>
      <c r="BV24" s="287"/>
      <c r="BW24" s="287">
        <f>BW23</f>
        <v>16836379.3</v>
      </c>
      <c r="BX24" s="287"/>
      <c r="BY24" s="287"/>
      <c r="BZ24" s="287"/>
      <c r="CA24" s="287"/>
      <c r="CB24" s="287"/>
      <c r="CC24" s="287"/>
      <c r="CD24" s="287"/>
      <c r="CE24" s="287"/>
      <c r="CF24" s="287"/>
      <c r="CG24" s="287"/>
      <c r="CH24" s="287"/>
      <c r="CI24" s="287"/>
      <c r="CJ24" s="287"/>
      <c r="CK24" s="287"/>
      <c r="CL24" s="287"/>
      <c r="CM24" s="287"/>
      <c r="CN24" s="287"/>
      <c r="CO24" s="298" t="s">
        <v>4</v>
      </c>
      <c r="CP24" s="298"/>
      <c r="CQ24" s="298"/>
      <c r="CR24" s="298"/>
      <c r="CS24" s="298"/>
      <c r="CT24" s="298"/>
      <c r="CU24" s="298"/>
      <c r="CV24" s="298"/>
      <c r="CW24" s="298"/>
      <c r="CX24" s="298"/>
      <c r="CY24" s="298"/>
      <c r="CZ24" s="298"/>
      <c r="DA24" s="298"/>
      <c r="DB24" s="298"/>
      <c r="DC24" s="298"/>
      <c r="DD24" s="298"/>
      <c r="DE24" s="298"/>
      <c r="DF24" s="298"/>
    </row>
    <row r="25" spans="1:110" ht="24" customHeight="1">
      <c r="A25" s="296" t="s">
        <v>219</v>
      </c>
      <c r="B25" s="296"/>
      <c r="C25" s="296"/>
      <c r="D25" s="296"/>
      <c r="E25" s="296"/>
      <c r="F25" s="296"/>
      <c r="G25" s="296"/>
      <c r="H25" s="296"/>
      <c r="I25" s="296"/>
      <c r="J25" s="296"/>
      <c r="K25" s="296"/>
      <c r="L25" s="296"/>
      <c r="M25" s="296"/>
      <c r="N25" s="296"/>
      <c r="O25" s="296"/>
      <c r="P25" s="296"/>
      <c r="Q25" s="296"/>
      <c r="R25" s="296"/>
      <c r="S25" s="296"/>
      <c r="T25" s="296"/>
      <c r="U25" s="296"/>
      <c r="V25" s="296"/>
      <c r="W25" s="296"/>
      <c r="X25" s="296"/>
      <c r="Y25" s="296"/>
      <c r="Z25" s="296"/>
      <c r="AA25" s="296"/>
      <c r="AB25" s="297"/>
      <c r="AC25" s="285" t="s">
        <v>34</v>
      </c>
      <c r="AD25" s="286"/>
      <c r="AE25" s="286"/>
      <c r="AF25" s="286"/>
      <c r="AG25" s="286"/>
      <c r="AH25" s="286"/>
      <c r="AI25" s="286" t="s">
        <v>422</v>
      </c>
      <c r="AJ25" s="286"/>
      <c r="AK25" s="286"/>
      <c r="AL25" s="286"/>
      <c r="AM25" s="286"/>
      <c r="AN25" s="286"/>
      <c r="AO25" s="286"/>
      <c r="AP25" s="286"/>
      <c r="AQ25" s="286"/>
      <c r="AR25" s="286"/>
      <c r="AS25" s="286"/>
      <c r="AT25" s="286"/>
      <c r="AU25" s="286"/>
      <c r="AV25" s="286"/>
      <c r="AW25" s="286"/>
      <c r="AX25" s="286"/>
      <c r="AY25" s="286"/>
      <c r="AZ25" s="287">
        <f>AZ24</f>
        <v>58567407.5</v>
      </c>
      <c r="BA25" s="287"/>
      <c r="BB25" s="287"/>
      <c r="BC25" s="287"/>
      <c r="BD25" s="287"/>
      <c r="BE25" s="287"/>
      <c r="BF25" s="287"/>
      <c r="BG25" s="287"/>
      <c r="BH25" s="287"/>
      <c r="BI25" s="287"/>
      <c r="BJ25" s="287"/>
      <c r="BK25" s="287"/>
      <c r="BL25" s="287"/>
      <c r="BM25" s="287"/>
      <c r="BN25" s="287"/>
      <c r="BO25" s="287"/>
      <c r="BP25" s="287"/>
      <c r="BQ25" s="287"/>
      <c r="BR25" s="287"/>
      <c r="BS25" s="287"/>
      <c r="BT25" s="287"/>
      <c r="BU25" s="287"/>
      <c r="BV25" s="287"/>
      <c r="BW25" s="287">
        <f>BW24</f>
        <v>16836379.3</v>
      </c>
      <c r="BX25" s="287"/>
      <c r="BY25" s="287"/>
      <c r="BZ25" s="287"/>
      <c r="CA25" s="287"/>
      <c r="CB25" s="287"/>
      <c r="CC25" s="287"/>
      <c r="CD25" s="287"/>
      <c r="CE25" s="287"/>
      <c r="CF25" s="287"/>
      <c r="CG25" s="287"/>
      <c r="CH25" s="287"/>
      <c r="CI25" s="287"/>
      <c r="CJ25" s="287"/>
      <c r="CK25" s="287"/>
      <c r="CL25" s="287"/>
      <c r="CM25" s="287"/>
      <c r="CN25" s="287"/>
      <c r="CO25" s="298" t="s">
        <v>4</v>
      </c>
      <c r="CP25" s="298"/>
      <c r="CQ25" s="298"/>
      <c r="CR25" s="298"/>
      <c r="CS25" s="298"/>
      <c r="CT25" s="298"/>
      <c r="CU25" s="298"/>
      <c r="CV25" s="298"/>
      <c r="CW25" s="298"/>
      <c r="CX25" s="298"/>
      <c r="CY25" s="298"/>
      <c r="CZ25" s="298"/>
      <c r="DA25" s="298"/>
      <c r="DB25" s="298"/>
      <c r="DC25" s="298"/>
      <c r="DD25" s="298"/>
      <c r="DE25" s="298"/>
      <c r="DF25" s="298"/>
    </row>
    <row r="26" spans="1:110" ht="22.5" customHeight="1">
      <c r="A26" s="296" t="s">
        <v>553</v>
      </c>
      <c r="B26" s="296"/>
      <c r="C26" s="296"/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7"/>
      <c r="AC26" s="285" t="s">
        <v>34</v>
      </c>
      <c r="AD26" s="286"/>
      <c r="AE26" s="286"/>
      <c r="AF26" s="286"/>
      <c r="AG26" s="286"/>
      <c r="AH26" s="286"/>
      <c r="AI26" s="286" t="s">
        <v>423</v>
      </c>
      <c r="AJ26" s="286"/>
      <c r="AK26" s="286"/>
      <c r="AL26" s="286"/>
      <c r="AM26" s="286"/>
      <c r="AN26" s="286"/>
      <c r="AO26" s="286"/>
      <c r="AP26" s="286"/>
      <c r="AQ26" s="286"/>
      <c r="AR26" s="286"/>
      <c r="AS26" s="286"/>
      <c r="AT26" s="286"/>
      <c r="AU26" s="286"/>
      <c r="AV26" s="286"/>
      <c r="AW26" s="286"/>
      <c r="AX26" s="286"/>
      <c r="AY26" s="286"/>
      <c r="AZ26" s="287">
        <f>AZ25</f>
        <v>58567407.5</v>
      </c>
      <c r="BA26" s="287"/>
      <c r="BB26" s="287"/>
      <c r="BC26" s="287"/>
      <c r="BD26" s="287"/>
      <c r="BE26" s="287"/>
      <c r="BF26" s="287"/>
      <c r="BG26" s="287"/>
      <c r="BH26" s="287"/>
      <c r="BI26" s="287"/>
      <c r="BJ26" s="287"/>
      <c r="BK26" s="287"/>
      <c r="BL26" s="287"/>
      <c r="BM26" s="287"/>
      <c r="BN26" s="287"/>
      <c r="BO26" s="287"/>
      <c r="BP26" s="287"/>
      <c r="BQ26" s="287"/>
      <c r="BR26" s="287"/>
      <c r="BS26" s="287"/>
      <c r="BT26" s="287"/>
      <c r="BU26" s="287"/>
      <c r="BV26" s="287"/>
      <c r="BW26" s="287">
        <f>BW25</f>
        <v>16836379.3</v>
      </c>
      <c r="BX26" s="287"/>
      <c r="BY26" s="287"/>
      <c r="BZ26" s="287"/>
      <c r="CA26" s="287"/>
      <c r="CB26" s="287"/>
      <c r="CC26" s="287"/>
      <c r="CD26" s="287"/>
      <c r="CE26" s="287"/>
      <c r="CF26" s="287"/>
      <c r="CG26" s="287"/>
      <c r="CH26" s="287"/>
      <c r="CI26" s="287"/>
      <c r="CJ26" s="287"/>
      <c r="CK26" s="287"/>
      <c r="CL26" s="287"/>
      <c r="CM26" s="287"/>
      <c r="CN26" s="287"/>
      <c r="CO26" s="298" t="s">
        <v>4</v>
      </c>
      <c r="CP26" s="298"/>
      <c r="CQ26" s="298"/>
      <c r="CR26" s="298"/>
      <c r="CS26" s="298"/>
      <c r="CT26" s="298"/>
      <c r="CU26" s="298"/>
      <c r="CV26" s="298"/>
      <c r="CW26" s="298"/>
      <c r="CX26" s="298"/>
      <c r="CY26" s="298"/>
      <c r="CZ26" s="298"/>
      <c r="DA26" s="298"/>
      <c r="DB26" s="298"/>
      <c r="DC26" s="298"/>
      <c r="DD26" s="298"/>
      <c r="DE26" s="298"/>
      <c r="DF26" s="298"/>
    </row>
    <row r="27" spans="30:110" ht="12.75">
      <c r="AD27" s="3"/>
      <c r="AE27" s="3"/>
      <c r="AF27" s="3"/>
      <c r="AG27" s="3"/>
      <c r="DE27" s="1"/>
      <c r="DF27" s="1"/>
    </row>
    <row r="28" spans="1:110" ht="12.75">
      <c r="A28" s="1" t="s">
        <v>35</v>
      </c>
      <c r="S28" s="295"/>
      <c r="T28" s="295"/>
      <c r="U28" s="295"/>
      <c r="V28" s="295"/>
      <c r="W28" s="295"/>
      <c r="X28" s="295"/>
      <c r="Y28" s="295"/>
      <c r="Z28" s="295"/>
      <c r="AA28" s="295"/>
      <c r="AB28" s="295"/>
      <c r="AC28" s="295"/>
      <c r="AD28" s="295"/>
      <c r="AE28" s="295"/>
      <c r="AF28" s="295"/>
      <c r="AG28" s="295"/>
      <c r="AH28" s="295"/>
      <c r="AI28" s="295"/>
      <c r="AJ28" s="295"/>
      <c r="AK28" s="295"/>
      <c r="AL28" s="295"/>
      <c r="AM28" s="295"/>
      <c r="AN28" s="295"/>
      <c r="AO28" s="295"/>
      <c r="AP28" s="295"/>
      <c r="AQ28" s="295"/>
      <c r="AR28" s="295"/>
      <c r="AS28" s="295"/>
      <c r="AT28" s="295"/>
      <c r="AU28" s="295"/>
      <c r="AV28" s="295"/>
      <c r="AW28" s="295"/>
      <c r="AX28" s="295"/>
      <c r="BD28" s="295" t="s">
        <v>36</v>
      </c>
      <c r="BE28" s="295"/>
      <c r="BF28" s="295"/>
      <c r="BG28" s="295"/>
      <c r="BH28" s="295"/>
      <c r="BI28" s="295"/>
      <c r="BJ28" s="295"/>
      <c r="BK28" s="295"/>
      <c r="BL28" s="295"/>
      <c r="BM28" s="295"/>
      <c r="BN28" s="295"/>
      <c r="BO28" s="295"/>
      <c r="BP28" s="295"/>
      <c r="BQ28" s="295"/>
      <c r="BR28" s="295"/>
      <c r="BS28" s="295"/>
      <c r="BT28" s="295"/>
      <c r="BU28" s="295"/>
      <c r="BV28" s="295"/>
      <c r="BW28" s="295"/>
      <c r="BX28" s="295"/>
      <c r="BY28" s="295"/>
      <c r="BZ28" s="295"/>
      <c r="CA28" s="295"/>
      <c r="CB28" s="295"/>
      <c r="CC28" s="295"/>
      <c r="CD28" s="295"/>
      <c r="CE28" s="295"/>
      <c r="CF28" s="295"/>
      <c r="CG28" s="295"/>
      <c r="CH28" s="295"/>
      <c r="CI28" s="295"/>
      <c r="CJ28" s="295"/>
      <c r="CK28" s="295"/>
      <c r="CL28" s="295"/>
      <c r="CM28" s="295"/>
      <c r="CN28" s="295"/>
      <c r="CO28" s="295"/>
      <c r="CP28" s="295"/>
      <c r="CQ28" s="295"/>
      <c r="CR28" s="295"/>
      <c r="CS28" s="295"/>
      <c r="DE28" s="1"/>
      <c r="DF28" s="1"/>
    </row>
    <row r="29" spans="19:110" ht="12.75">
      <c r="S29" s="294" t="s">
        <v>37</v>
      </c>
      <c r="T29" s="294"/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294"/>
      <c r="AF29" s="294"/>
      <c r="AG29" s="294"/>
      <c r="AH29" s="294"/>
      <c r="AI29" s="294"/>
      <c r="AJ29" s="294"/>
      <c r="AK29" s="294"/>
      <c r="AL29" s="294"/>
      <c r="AM29" s="294"/>
      <c r="AN29" s="294"/>
      <c r="AO29" s="294"/>
      <c r="AP29" s="294"/>
      <c r="AQ29" s="294"/>
      <c r="AR29" s="294"/>
      <c r="AS29" s="294"/>
      <c r="AT29" s="294"/>
      <c r="AU29" s="294"/>
      <c r="AV29" s="294"/>
      <c r="AW29" s="294"/>
      <c r="AX29" s="294"/>
      <c r="BD29" s="294" t="s">
        <v>38</v>
      </c>
      <c r="BE29" s="294"/>
      <c r="BF29" s="294"/>
      <c r="BG29" s="294"/>
      <c r="BH29" s="294"/>
      <c r="BI29" s="294"/>
      <c r="BJ29" s="294"/>
      <c r="BK29" s="294"/>
      <c r="BL29" s="294"/>
      <c r="BM29" s="294"/>
      <c r="BN29" s="294"/>
      <c r="BO29" s="294"/>
      <c r="BP29" s="294"/>
      <c r="BQ29" s="294"/>
      <c r="BR29" s="294"/>
      <c r="BS29" s="294"/>
      <c r="BT29" s="294"/>
      <c r="BU29" s="294"/>
      <c r="BV29" s="294"/>
      <c r="BW29" s="294"/>
      <c r="BX29" s="294"/>
      <c r="BY29" s="294"/>
      <c r="BZ29" s="294"/>
      <c r="CA29" s="294"/>
      <c r="CB29" s="294"/>
      <c r="CC29" s="294"/>
      <c r="CD29" s="294"/>
      <c r="CE29" s="294"/>
      <c r="CF29" s="294"/>
      <c r="CG29" s="294"/>
      <c r="CH29" s="294"/>
      <c r="CI29" s="294"/>
      <c r="CJ29" s="294"/>
      <c r="CK29" s="294"/>
      <c r="CL29" s="294"/>
      <c r="CM29" s="294"/>
      <c r="CN29" s="294"/>
      <c r="CO29" s="294"/>
      <c r="CP29" s="294"/>
      <c r="CQ29" s="294"/>
      <c r="CR29" s="294"/>
      <c r="CS29" s="294"/>
      <c r="DE29" s="1"/>
      <c r="DF29" s="1"/>
    </row>
    <row r="30" spans="19:110" ht="12.75"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DE30" s="1"/>
      <c r="DF30" s="1"/>
    </row>
    <row r="31" spans="1:110" ht="12.75">
      <c r="A31" s="1" t="s">
        <v>39</v>
      </c>
      <c r="Z31" s="295"/>
      <c r="AA31" s="295"/>
      <c r="AB31" s="295"/>
      <c r="AC31" s="295"/>
      <c r="AD31" s="295"/>
      <c r="AE31" s="295"/>
      <c r="AF31" s="295"/>
      <c r="AG31" s="295"/>
      <c r="AH31" s="295"/>
      <c r="AI31" s="295"/>
      <c r="AJ31" s="295"/>
      <c r="AK31" s="295"/>
      <c r="AL31" s="295"/>
      <c r="AM31" s="295"/>
      <c r="AN31" s="295"/>
      <c r="AO31" s="295"/>
      <c r="AP31" s="295"/>
      <c r="AQ31" s="295"/>
      <c r="AR31" s="295"/>
      <c r="AS31" s="295"/>
      <c r="AT31" s="295"/>
      <c r="AU31" s="295"/>
      <c r="AV31" s="295"/>
      <c r="AW31" s="295"/>
      <c r="AX31" s="295"/>
      <c r="AY31" s="295"/>
      <c r="AZ31" s="295"/>
      <c r="BA31" s="295"/>
      <c r="BB31" s="295"/>
      <c r="BC31" s="295"/>
      <c r="BD31" s="295"/>
      <c r="BE31" s="295"/>
      <c r="BK31" s="295" t="s">
        <v>40</v>
      </c>
      <c r="BL31" s="295"/>
      <c r="BM31" s="295"/>
      <c r="BN31" s="295"/>
      <c r="BO31" s="295"/>
      <c r="BP31" s="295"/>
      <c r="BQ31" s="295"/>
      <c r="BR31" s="295"/>
      <c r="BS31" s="295"/>
      <c r="BT31" s="295"/>
      <c r="BU31" s="295"/>
      <c r="BV31" s="295"/>
      <c r="BW31" s="295"/>
      <c r="BX31" s="295"/>
      <c r="BY31" s="295"/>
      <c r="BZ31" s="295"/>
      <c r="CA31" s="295"/>
      <c r="CB31" s="295"/>
      <c r="CC31" s="295"/>
      <c r="CD31" s="295"/>
      <c r="CE31" s="295"/>
      <c r="CF31" s="295"/>
      <c r="CG31" s="295"/>
      <c r="CH31" s="295"/>
      <c r="CI31" s="295"/>
      <c r="CJ31" s="295"/>
      <c r="CK31" s="295"/>
      <c r="CL31" s="295"/>
      <c r="CM31" s="295"/>
      <c r="CN31" s="295"/>
      <c r="CO31" s="295"/>
      <c r="CP31" s="295"/>
      <c r="CQ31" s="295"/>
      <c r="CR31" s="295"/>
      <c r="CS31" s="295"/>
      <c r="CT31" s="295"/>
      <c r="CU31" s="295"/>
      <c r="CV31" s="295"/>
      <c r="CW31" s="295"/>
      <c r="CX31" s="295"/>
      <c r="CY31" s="295"/>
      <c r="CZ31" s="295"/>
      <c r="DE31" s="1"/>
      <c r="DF31" s="1"/>
    </row>
    <row r="32" spans="1:110" ht="12.75">
      <c r="A32" s="1" t="s">
        <v>41</v>
      </c>
      <c r="Z32" s="294" t="s">
        <v>37</v>
      </c>
      <c r="AA32" s="294"/>
      <c r="AB32" s="294"/>
      <c r="AC32" s="294"/>
      <c r="AD32" s="294"/>
      <c r="AE32" s="294"/>
      <c r="AF32" s="294"/>
      <c r="AG32" s="294"/>
      <c r="AH32" s="294"/>
      <c r="AI32" s="294"/>
      <c r="AJ32" s="294"/>
      <c r="AK32" s="294"/>
      <c r="AL32" s="294"/>
      <c r="AM32" s="294"/>
      <c r="AN32" s="294"/>
      <c r="AO32" s="294"/>
      <c r="AP32" s="294"/>
      <c r="AQ32" s="294"/>
      <c r="AR32" s="294"/>
      <c r="AS32" s="294"/>
      <c r="AT32" s="294"/>
      <c r="AU32" s="294"/>
      <c r="AV32" s="294"/>
      <c r="AW32" s="294"/>
      <c r="AX32" s="294"/>
      <c r="AY32" s="294"/>
      <c r="AZ32" s="294"/>
      <c r="BA32" s="294"/>
      <c r="BB32" s="294"/>
      <c r="BC32" s="294"/>
      <c r="BD32" s="294"/>
      <c r="BE32" s="294"/>
      <c r="BK32" s="294" t="s">
        <v>38</v>
      </c>
      <c r="BL32" s="294"/>
      <c r="BM32" s="294"/>
      <c r="BN32" s="294"/>
      <c r="BO32" s="294"/>
      <c r="BP32" s="294"/>
      <c r="BQ32" s="294"/>
      <c r="BR32" s="294"/>
      <c r="BS32" s="294"/>
      <c r="BT32" s="294"/>
      <c r="BU32" s="294"/>
      <c r="BV32" s="294"/>
      <c r="BW32" s="294"/>
      <c r="BX32" s="294"/>
      <c r="BY32" s="294"/>
      <c r="BZ32" s="294"/>
      <c r="CA32" s="294"/>
      <c r="CB32" s="294"/>
      <c r="CC32" s="294"/>
      <c r="CD32" s="294"/>
      <c r="CE32" s="294"/>
      <c r="CF32" s="294"/>
      <c r="CG32" s="294"/>
      <c r="CH32" s="294"/>
      <c r="CI32" s="294"/>
      <c r="CJ32" s="294"/>
      <c r="CK32" s="294"/>
      <c r="CL32" s="294"/>
      <c r="CM32" s="294"/>
      <c r="CN32" s="294"/>
      <c r="CO32" s="294"/>
      <c r="CP32" s="294"/>
      <c r="CQ32" s="294"/>
      <c r="CR32" s="294"/>
      <c r="CS32" s="294"/>
      <c r="CT32" s="294"/>
      <c r="CU32" s="294"/>
      <c r="CV32" s="294"/>
      <c r="CW32" s="294"/>
      <c r="CX32" s="294"/>
      <c r="CY32" s="294"/>
      <c r="CZ32" s="294"/>
      <c r="DE32" s="1"/>
      <c r="DF32" s="1"/>
    </row>
    <row r="33" spans="26:110" ht="12.75"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E33" s="1"/>
      <c r="DF33" s="1"/>
    </row>
    <row r="34" spans="1:110" ht="12.75">
      <c r="A34" s="1" t="s">
        <v>42</v>
      </c>
      <c r="S34" s="295"/>
      <c r="T34" s="295"/>
      <c r="U34" s="295"/>
      <c r="V34" s="295"/>
      <c r="W34" s="295"/>
      <c r="X34" s="295"/>
      <c r="Y34" s="295"/>
      <c r="Z34" s="295"/>
      <c r="AA34" s="295"/>
      <c r="AB34" s="295"/>
      <c r="AC34" s="295"/>
      <c r="AD34" s="295"/>
      <c r="AE34" s="295"/>
      <c r="AF34" s="295"/>
      <c r="AG34" s="295"/>
      <c r="AH34" s="295"/>
      <c r="AI34" s="295"/>
      <c r="AJ34" s="295"/>
      <c r="AK34" s="295"/>
      <c r="AL34" s="295"/>
      <c r="AM34" s="295"/>
      <c r="AN34" s="295"/>
      <c r="AO34" s="295"/>
      <c r="AP34" s="295"/>
      <c r="AQ34" s="295"/>
      <c r="AR34" s="295"/>
      <c r="AS34" s="295"/>
      <c r="AT34" s="295"/>
      <c r="AU34" s="295"/>
      <c r="AV34" s="295"/>
      <c r="AW34" s="295"/>
      <c r="AX34" s="295"/>
      <c r="BD34" s="295" t="s">
        <v>40</v>
      </c>
      <c r="BE34" s="295"/>
      <c r="BF34" s="295"/>
      <c r="BG34" s="295"/>
      <c r="BH34" s="295"/>
      <c r="BI34" s="295"/>
      <c r="BJ34" s="295"/>
      <c r="BK34" s="295"/>
      <c r="BL34" s="295"/>
      <c r="BM34" s="295"/>
      <c r="BN34" s="295"/>
      <c r="BO34" s="295"/>
      <c r="BP34" s="295"/>
      <c r="BQ34" s="295"/>
      <c r="BR34" s="295"/>
      <c r="BS34" s="295"/>
      <c r="BT34" s="295"/>
      <c r="BU34" s="295"/>
      <c r="BV34" s="295"/>
      <c r="BW34" s="295"/>
      <c r="BX34" s="295"/>
      <c r="BY34" s="295"/>
      <c r="BZ34" s="295"/>
      <c r="CA34" s="295"/>
      <c r="CB34" s="295"/>
      <c r="CC34" s="295"/>
      <c r="CD34" s="295"/>
      <c r="CE34" s="295"/>
      <c r="CF34" s="295"/>
      <c r="CG34" s="295"/>
      <c r="CH34" s="295"/>
      <c r="CI34" s="295"/>
      <c r="CJ34" s="295"/>
      <c r="CK34" s="295"/>
      <c r="CL34" s="295"/>
      <c r="CM34" s="295"/>
      <c r="CN34" s="295"/>
      <c r="CO34" s="295"/>
      <c r="CP34" s="295"/>
      <c r="CQ34" s="295"/>
      <c r="CR34" s="295"/>
      <c r="CS34" s="295"/>
      <c r="DE34" s="1"/>
      <c r="DF34" s="1"/>
    </row>
    <row r="35" spans="19:110" ht="12.75">
      <c r="S35" s="294" t="s">
        <v>37</v>
      </c>
      <c r="T35" s="294"/>
      <c r="U35" s="294"/>
      <c r="V35" s="294"/>
      <c r="W35" s="294"/>
      <c r="X35" s="294"/>
      <c r="Y35" s="294"/>
      <c r="Z35" s="294"/>
      <c r="AA35" s="294"/>
      <c r="AB35" s="294"/>
      <c r="AC35" s="294"/>
      <c r="AD35" s="294"/>
      <c r="AE35" s="294"/>
      <c r="AF35" s="294"/>
      <c r="AG35" s="294"/>
      <c r="AH35" s="294"/>
      <c r="AI35" s="294"/>
      <c r="AJ35" s="294"/>
      <c r="AK35" s="294"/>
      <c r="AL35" s="294"/>
      <c r="AM35" s="294"/>
      <c r="AN35" s="294"/>
      <c r="AO35" s="294"/>
      <c r="AP35" s="294"/>
      <c r="AQ35" s="294"/>
      <c r="AR35" s="294"/>
      <c r="AS35" s="294"/>
      <c r="AT35" s="294"/>
      <c r="AU35" s="294"/>
      <c r="AV35" s="294"/>
      <c r="AW35" s="294"/>
      <c r="AX35" s="294"/>
      <c r="BD35" s="294" t="s">
        <v>38</v>
      </c>
      <c r="BE35" s="294"/>
      <c r="BF35" s="294"/>
      <c r="BG35" s="294"/>
      <c r="BH35" s="294"/>
      <c r="BI35" s="294"/>
      <c r="BJ35" s="294"/>
      <c r="BK35" s="294"/>
      <c r="BL35" s="294"/>
      <c r="BM35" s="294"/>
      <c r="BN35" s="294"/>
      <c r="BO35" s="294"/>
      <c r="BP35" s="294"/>
      <c r="BQ35" s="294"/>
      <c r="BR35" s="294"/>
      <c r="BS35" s="294"/>
      <c r="BT35" s="294"/>
      <c r="BU35" s="294"/>
      <c r="BV35" s="294"/>
      <c r="BW35" s="294"/>
      <c r="BX35" s="294"/>
      <c r="BY35" s="294"/>
      <c r="BZ35" s="294"/>
      <c r="CA35" s="294"/>
      <c r="CB35" s="294"/>
      <c r="CC35" s="294"/>
      <c r="CD35" s="294"/>
      <c r="CE35" s="294"/>
      <c r="CF35" s="294"/>
      <c r="CG35" s="294"/>
      <c r="CH35" s="294"/>
      <c r="CI35" s="294"/>
      <c r="CJ35" s="294"/>
      <c r="CK35" s="294"/>
      <c r="CL35" s="294"/>
      <c r="CM35" s="294"/>
      <c r="CN35" s="294"/>
      <c r="CO35" s="294"/>
      <c r="CP35" s="294"/>
      <c r="CQ35" s="294"/>
      <c r="CR35" s="294"/>
      <c r="CS35" s="294"/>
      <c r="DE35" s="1"/>
      <c r="DF35" s="1"/>
    </row>
    <row r="36" spans="47:110" ht="12.75">
      <c r="AU36" s="2"/>
      <c r="DE36" s="1"/>
      <c r="DF36" s="1"/>
    </row>
    <row r="37" spans="1:110" ht="12.75">
      <c r="A37" s="288" t="s">
        <v>43</v>
      </c>
      <c r="B37" s="288"/>
      <c r="C37" s="289" t="s">
        <v>483</v>
      </c>
      <c r="D37" s="289"/>
      <c r="E37" s="289"/>
      <c r="F37" s="289"/>
      <c r="G37" s="290" t="s">
        <v>43</v>
      </c>
      <c r="H37" s="290"/>
      <c r="I37" s="291" t="s">
        <v>902</v>
      </c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2">
        <v>20</v>
      </c>
      <c r="AH37" s="292"/>
      <c r="AI37" s="292"/>
      <c r="AJ37" s="292"/>
      <c r="AK37" s="293" t="s">
        <v>570</v>
      </c>
      <c r="AL37" s="293"/>
      <c r="AM37" s="1" t="s">
        <v>5</v>
      </c>
      <c r="DE37" s="1"/>
      <c r="DF37" s="1"/>
    </row>
    <row r="38" spans="109:110" ht="12.75" hidden="1">
      <c r="DE38" s="1"/>
      <c r="DF38" s="1"/>
    </row>
  </sheetData>
  <sheetProtection/>
  <mergeCells count="158">
    <mergeCell ref="A2:DF2"/>
    <mergeCell ref="A3:AB3"/>
    <mergeCell ref="AC3:AH3"/>
    <mergeCell ref="AI3:AY3"/>
    <mergeCell ref="AZ3:BV3"/>
    <mergeCell ref="BW3:CN3"/>
    <mergeCell ref="CO3:DF3"/>
    <mergeCell ref="A4:AB4"/>
    <mergeCell ref="AC4:AH4"/>
    <mergeCell ref="AI4:AY4"/>
    <mergeCell ref="AZ4:BV4"/>
    <mergeCell ref="BW4:CN4"/>
    <mergeCell ref="CO4:DF4"/>
    <mergeCell ref="A5:AB5"/>
    <mergeCell ref="AC5:AH5"/>
    <mergeCell ref="AI5:AY5"/>
    <mergeCell ref="AZ5:BV5"/>
    <mergeCell ref="BW5:CN5"/>
    <mergeCell ref="CO5:DF5"/>
    <mergeCell ref="A6:AB6"/>
    <mergeCell ref="AC6:AH7"/>
    <mergeCell ref="AI6:AY7"/>
    <mergeCell ref="AZ6:BV7"/>
    <mergeCell ref="BW6:CN7"/>
    <mergeCell ref="CO6:DF7"/>
    <mergeCell ref="A7:AB7"/>
    <mergeCell ref="A8:AB8"/>
    <mergeCell ref="AC8:AH8"/>
    <mergeCell ref="AI8:AY8"/>
    <mergeCell ref="AZ8:BV8"/>
    <mergeCell ref="BW8:CN8"/>
    <mergeCell ref="CO8:DF8"/>
    <mergeCell ref="A12:AB12"/>
    <mergeCell ref="AC12:AH12"/>
    <mergeCell ref="AI12:AY12"/>
    <mergeCell ref="AZ12:BV12"/>
    <mergeCell ref="BW12:CN12"/>
    <mergeCell ref="CO12:DF12"/>
    <mergeCell ref="A13:AB13"/>
    <mergeCell ref="AC13:AH13"/>
    <mergeCell ref="AI13:AY13"/>
    <mergeCell ref="AZ13:BV13"/>
    <mergeCell ref="BW13:CN13"/>
    <mergeCell ref="CO13:DF13"/>
    <mergeCell ref="A14:AB14"/>
    <mergeCell ref="AC14:AH14"/>
    <mergeCell ref="AI14:AY14"/>
    <mergeCell ref="AZ14:BV14"/>
    <mergeCell ref="BW14:CN14"/>
    <mergeCell ref="CO14:DF14"/>
    <mergeCell ref="A15:AB15"/>
    <mergeCell ref="AC15:AH15"/>
    <mergeCell ref="AI15:AY15"/>
    <mergeCell ref="AZ15:BV15"/>
    <mergeCell ref="BW15:CN15"/>
    <mergeCell ref="CO15:DF15"/>
    <mergeCell ref="A16:AB16"/>
    <mergeCell ref="AC16:AH16"/>
    <mergeCell ref="AI16:AY16"/>
    <mergeCell ref="AZ16:BV16"/>
    <mergeCell ref="BW16:CN16"/>
    <mergeCell ref="CO16:DF16"/>
    <mergeCell ref="A17:AB17"/>
    <mergeCell ref="AC17:AH17"/>
    <mergeCell ref="AI17:AY17"/>
    <mergeCell ref="AZ17:BV17"/>
    <mergeCell ref="BW17:CN17"/>
    <mergeCell ref="CO17:DF17"/>
    <mergeCell ref="A18:AB18"/>
    <mergeCell ref="AC18:AH18"/>
    <mergeCell ref="AI18:AY18"/>
    <mergeCell ref="AZ18:BV18"/>
    <mergeCell ref="BW18:CN18"/>
    <mergeCell ref="CO18:DF18"/>
    <mergeCell ref="A19:AB19"/>
    <mergeCell ref="AC19:AH19"/>
    <mergeCell ref="AI19:AY19"/>
    <mergeCell ref="AZ19:BV19"/>
    <mergeCell ref="BW19:CN19"/>
    <mergeCell ref="CO19:DF19"/>
    <mergeCell ref="A20:AB20"/>
    <mergeCell ref="AC20:AH20"/>
    <mergeCell ref="AI20:AY20"/>
    <mergeCell ref="AZ20:BV20"/>
    <mergeCell ref="BW20:CN20"/>
    <mergeCell ref="CO20:DF20"/>
    <mergeCell ref="A21:AB21"/>
    <mergeCell ref="AC21:AH21"/>
    <mergeCell ref="AI21:AY21"/>
    <mergeCell ref="AZ21:BV21"/>
    <mergeCell ref="BW21:CN21"/>
    <mergeCell ref="CO21:DF21"/>
    <mergeCell ref="A22:AB22"/>
    <mergeCell ref="AC22:AH22"/>
    <mergeCell ref="AI22:AY22"/>
    <mergeCell ref="AZ22:BV22"/>
    <mergeCell ref="BW22:CN22"/>
    <mergeCell ref="CO22:DF22"/>
    <mergeCell ref="A23:AB23"/>
    <mergeCell ref="AC23:AH23"/>
    <mergeCell ref="AI23:AY23"/>
    <mergeCell ref="AZ23:BV23"/>
    <mergeCell ref="BW23:CN23"/>
    <mergeCell ref="CO23:DF23"/>
    <mergeCell ref="A24:AB24"/>
    <mergeCell ref="AC24:AH24"/>
    <mergeCell ref="AI24:AY24"/>
    <mergeCell ref="AZ24:BV24"/>
    <mergeCell ref="BW24:CN24"/>
    <mergeCell ref="CO24:DF24"/>
    <mergeCell ref="A25:AB25"/>
    <mergeCell ref="AC25:AH25"/>
    <mergeCell ref="AI25:AY25"/>
    <mergeCell ref="AZ25:BV25"/>
    <mergeCell ref="BW25:CN25"/>
    <mergeCell ref="CO25:DF25"/>
    <mergeCell ref="A26:AB26"/>
    <mergeCell ref="AC26:AH26"/>
    <mergeCell ref="AI26:AY26"/>
    <mergeCell ref="AZ26:BV26"/>
    <mergeCell ref="BW26:CN26"/>
    <mergeCell ref="CO26:DF26"/>
    <mergeCell ref="S28:AX28"/>
    <mergeCell ref="BD28:CS28"/>
    <mergeCell ref="S29:AX29"/>
    <mergeCell ref="BD29:CS29"/>
    <mergeCell ref="Z31:BE31"/>
    <mergeCell ref="BK31:CZ31"/>
    <mergeCell ref="Z32:BE32"/>
    <mergeCell ref="BK32:CZ32"/>
    <mergeCell ref="S34:AX34"/>
    <mergeCell ref="BD34:CS34"/>
    <mergeCell ref="S35:AX35"/>
    <mergeCell ref="BD35:CS35"/>
    <mergeCell ref="A37:B37"/>
    <mergeCell ref="C37:F37"/>
    <mergeCell ref="G37:H37"/>
    <mergeCell ref="I37:AF37"/>
    <mergeCell ref="AG37:AJ37"/>
    <mergeCell ref="AK37:AL37"/>
    <mergeCell ref="A11:AB11"/>
    <mergeCell ref="AC11:AH11"/>
    <mergeCell ref="AI11:AY11"/>
    <mergeCell ref="AZ11:BV11"/>
    <mergeCell ref="BW11:CN11"/>
    <mergeCell ref="CO11:DF11"/>
    <mergeCell ref="A9:AB9"/>
    <mergeCell ref="AC9:AH9"/>
    <mergeCell ref="AI9:AY9"/>
    <mergeCell ref="AZ9:BV9"/>
    <mergeCell ref="BW9:CN9"/>
    <mergeCell ref="CO9:DF9"/>
    <mergeCell ref="A10:AB10"/>
    <mergeCell ref="AC10:AH10"/>
    <mergeCell ref="AI10:AY10"/>
    <mergeCell ref="AZ10:BV10"/>
    <mergeCell ref="BW10:CN10"/>
    <mergeCell ref="CO10:DF10"/>
  </mergeCells>
  <printOptions/>
  <pageMargins left="0.63" right="0.11811023622047245" top="0.31496062992125984" bottom="0.1968503937007874" header="0.31496062992125984" footer="0.31496062992125984"/>
  <pageSetup fitToHeight="1" fitToWidth="1" horizontalDpi="180" verticalDpi="18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1</cp:lastModifiedBy>
  <cp:lastPrinted>2015-08-04T13:40:47Z</cp:lastPrinted>
  <dcterms:created xsi:type="dcterms:W3CDTF">2007-09-21T13:36:41Z</dcterms:created>
  <dcterms:modified xsi:type="dcterms:W3CDTF">2015-09-03T07:37:03Z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