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'Доходы'!$F$90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'Доходы'!$A$90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'!$A$1:$K$429</definedName>
  </definedNames>
  <calcPr fullCalcOnLoad="1"/>
</workbook>
</file>

<file path=xl/sharedStrings.xml><?xml version="1.0" encoding="utf-8"?>
<sst xmlns="http://schemas.openxmlformats.org/spreadsheetml/2006/main" count="3831" uniqueCount="912">
  <si>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</si>
  <si>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</si>
  <si>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</si>
  <si>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</si>
  <si>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</si>
  <si>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</si>
  <si>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</si>
  <si>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</si>
  <si>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</si>
  <si>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</si>
  <si>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</si>
  <si>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</si>
  <si>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</si>
  <si>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</si>
  <si>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</si>
  <si>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</si>
  <si>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</si>
  <si>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</si>
  <si>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</si>
  <si>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</si>
  <si>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</si>
  <si>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</si>
  <si>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</si>
  <si>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</si>
  <si>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</si>
  <si>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</si>
  <si>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</si>
  <si>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</si>
  <si>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</si>
  <si>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</si>
  <si>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</si>
  <si>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</si>
  <si>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</si>
  <si>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</si>
  <si>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</si>
  <si>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</si>
  <si>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</si>
  <si>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</si>
  <si>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</si>
  <si>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</si>
  <si>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</si>
  <si>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</si>
  <si>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</si>
  <si>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</si>
  <si>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</si>
  <si>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</si>
  <si>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</si>
  <si>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</si>
  <si>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</si>
  <si>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</si>
  <si>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</si>
  <si>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</si>
  <si>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</si>
  <si>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</si>
  <si>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</si>
  <si>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</si>
  <si>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</si>
  <si>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</si>
  <si>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</si>
  <si>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</si>
  <si>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</si>
  <si>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</si>
  <si>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</si>
  <si>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</si>
  <si>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</si>
  <si>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</si>
  <si>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</si>
  <si>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</si>
  <si>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</si>
  <si>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</si>
  <si>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</si>
  <si>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</si>
  <si>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</si>
  <si>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</si>
  <si>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</si>
  <si>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</si>
  <si>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</si>
  <si>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</si>
  <si>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</si>
  <si>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</si>
  <si>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</si>
  <si>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</si>
  <si>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</si>
  <si>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</si>
  <si>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</si>
  <si>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</si>
  <si>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</si>
  <si>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</si>
  <si>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</si>
  <si>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</si>
  <si>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</si>
  <si>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</si>
  <si>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</si>
  <si>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</si>
  <si>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</si>
  <si>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</si>
  <si>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</si>
  <si>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</si>
  <si>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</si>
  <si>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</si>
  <si>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</si>
  <si>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</si>
  <si>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</si>
  <si>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</si>
  <si>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</si>
  <si>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</si>
  <si>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</si>
  <si>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</si>
  <si>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</si>
  <si>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</si>
  <si>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</si>
  <si>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</si>
  <si>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</si>
  <si>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</si>
  <si>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</si>
  <si>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</si>
  <si>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</si>
  <si>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</si>
  <si>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</si>
  <si>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</si>
  <si>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</si>
  <si>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</si>
  <si>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</si>
  <si>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</si>
  <si>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</si>
  <si>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</si>
  <si>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</si>
  <si>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</si>
  <si>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</si>
  <si>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</si>
  <si>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</si>
  <si>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</si>
  <si>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</si>
  <si>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</si>
  <si>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</si>
  <si>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</si>
  <si>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</si>
  <si>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</si>
  <si>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</si>
  <si>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</si>
  <si>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</si>
  <si>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</si>
  <si>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</si>
  <si>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</si>
  <si>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</si>
  <si>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</si>
  <si>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</si>
  <si>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</si>
  <si>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</si>
  <si>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</si>
  <si>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</si>
  <si>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</si>
  <si>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</si>
  <si>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</si>
  <si>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</si>
  <si>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</si>
  <si>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</si>
  <si>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</si>
  <si>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</si>
  <si>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</si>
  <si>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</si>
  <si>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</si>
  <si>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</si>
  <si>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</si>
  <si>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</si>
  <si>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</si>
  <si>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</si>
  <si>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</si>
  <si>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</si>
  <si>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</si>
  <si>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</si>
  <si>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</si>
  <si>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</si>
  <si>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</si>
  <si>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</si>
  <si>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</si>
  <si>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</si>
  <si>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</si>
  <si>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</si>
  <si>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</si>
  <si>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</si>
  <si>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</si>
  <si>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</si>
  <si>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</si>
  <si>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</si>
  <si>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</si>
  <si>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</si>
  <si>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</si>
  <si>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</si>
  <si>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</si>
  <si>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</si>
  <si>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</si>
  <si>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</si>
  <si>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</si>
  <si>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</si>
  <si>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</si>
  <si>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</si>
  <si>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</si>
  <si>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</si>
  <si>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</si>
  <si>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</si>
  <si>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</si>
  <si>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</si>
  <si>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</si>
  <si>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</si>
  <si>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</si>
  <si>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</si>
  <si>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</si>
  <si>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</si>
  <si>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</si>
  <si>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</si>
  <si>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</si>
  <si>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</si>
  <si>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</si>
  <si>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</si>
  <si>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</si>
  <si>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</si>
  <si>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</si>
  <si>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</si>
  <si>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</si>
  <si>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</si>
  <si>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</si>
  <si>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</si>
  <si>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</si>
  <si>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</si>
  <si>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</si>
  <si>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</si>
  <si>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</si>
  <si>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</si>
  <si>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</si>
  <si>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</si>
  <si>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</si>
  <si>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</si>
  <si>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</si>
  <si>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</si>
  <si>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</si>
  <si>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</si>
  <si>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</si>
  <si>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</si>
  <si>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</si>
  <si>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</si>
  <si>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</si>
  <si>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</si>
  <si>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</si>
  <si>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</si>
  <si>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</si>
  <si>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</si>
  <si>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</si>
  <si>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</si>
  <si>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</si>
  <si>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</si>
  <si>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</si>
  <si>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</si>
  <si>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</si>
  <si>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</si>
  <si>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</si>
  <si>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</si>
  <si>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</si>
  <si>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</si>
  <si>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</si>
  <si>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</si>
  <si>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</si>
  <si>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</si>
  <si>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</si>
  <si>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</si>
  <si>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</si>
  <si>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</si>
  <si>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</si>
  <si>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</si>
  <si>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</si>
  <si>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</si>
  <si>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</si>
  <si>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</si>
  <si>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</si>
  <si>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</si>
  <si>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</si>
  <si>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</si>
  <si>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</si>
  <si>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</si>
  <si>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</si>
  <si>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</si>
  <si>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</si>
  <si>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</si>
  <si>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</si>
  <si>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</si>
  <si>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</si>
  <si>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</si>
  <si>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</si>
  <si>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</si>
  <si>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</si>
  <si>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</si>
  <si>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</si>
  <si>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</si>
  <si>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</si>
  <si>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</si>
  <si>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</si>
  <si>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</si>
  <si>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</si>
  <si>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</si>
  <si>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</si>
  <si>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</si>
  <si>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</si>
  <si>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</si>
  <si>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</si>
  <si>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</si>
  <si>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</si>
  <si>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</si>
  <si>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</si>
  <si>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</si>
  <si>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</si>
  <si>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</si>
  <si>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</si>
  <si>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</si>
  <si>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</si>
  <si>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</si>
  <si>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</si>
  <si>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</si>
  <si>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</si>
  <si>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</si>
  <si>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</si>
  <si>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</si>
  <si>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</si>
  <si>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</si>
  <si>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</si>
  <si>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</si>
  <si>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</si>
  <si>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</si>
  <si>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</si>
  <si>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</si>
  <si>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</si>
  <si>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</si>
  <si>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</si>
  <si>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</si>
  <si>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</si>
  <si>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</si>
  <si>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</si>
  <si>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</si>
  <si>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</si>
  <si>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</si>
  <si>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</si>
  <si>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</si>
  <si>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</si>
  <si>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</si>
  <si>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</si>
  <si>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</si>
  <si>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</si>
  <si>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</si>
  <si>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</si>
  <si>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</si>
  <si>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</si>
  <si>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</si>
  <si>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</si>
  <si>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</si>
  <si>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</si>
  <si>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</si>
  <si>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</si>
  <si>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</si>
  <si>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</si>
  <si>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</si>
  <si>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</si>
  <si>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</si>
  <si>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</si>
  <si>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</si>
  <si>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</si>
  <si>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</si>
  <si>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</si>
  <si>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</si>
  <si>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</si>
  <si>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</si>
  <si>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</si>
  <si>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</si>
  <si>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</si>
  <si>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</si>
  <si>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</si>
  <si>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</si>
  <si>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</si>
  <si>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</si>
  <si>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</si>
  <si>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</si>
  <si>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</si>
  <si>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</si>
  <si>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</si>
  <si>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</si>
  <si>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</si>
  <si>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</si>
  <si>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</si>
  <si>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</si>
  <si>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</si>
  <si>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</si>
  <si>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</si>
  <si>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</si>
  <si>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</si>
  <si>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</si>
  <si>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</si>
  <si>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</si>
  <si>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</si>
  <si>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</si>
  <si>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</si>
  <si>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</si>
  <si>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</si>
  <si>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</si>
  <si>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</si>
  <si>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</si>
  <si>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</si>
  <si>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</si>
  <si>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</si>
  <si>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</si>
  <si>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</si>
  <si>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</si>
  <si>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</si>
  <si>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</si>
  <si>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</si>
  <si>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</si>
  <si>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</si>
  <si>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</si>
  <si>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</si>
  <si>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</si>
  <si>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</si>
  <si>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</si>
  <si>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</si>
  <si>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</si>
  <si>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</si>
  <si>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</si>
  <si>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</si>
  <si>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</si>
  <si>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</si>
  <si>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</si>
  <si>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</si>
  <si>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</si>
  <si>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</si>
  <si>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</si>
  <si>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</si>
  <si>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</si>
  <si>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</si>
  <si>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</si>
  <si>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</si>
  <si>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</si>
  <si>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</si>
  <si>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</si>
  <si>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</si>
  <si>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</si>
  <si>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</si>
  <si>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</si>
  <si>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</si>
  <si>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</si>
  <si>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</si>
  <si>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</si>
  <si>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</si>
  <si>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</si>
  <si>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</si>
  <si>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</si>
  <si>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</si>
  <si>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</si>
  <si>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</si>
  <si>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</si>
  <si>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</si>
  <si>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</si>
  <si>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</si>
  <si>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</si>
  <si>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</si>
  <si>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</si>
  <si>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</si>
  <si>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</si>
  <si>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</si>
  <si>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</si>
  <si>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</si>
  <si>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</si>
  <si>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</si>
  <si>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</si>
  <si>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</si>
  <si>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</si>
  <si>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</si>
  <si>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</si>
  <si>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</si>
  <si>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</si>
  <si>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</si>
  <si>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</si>
  <si>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</si>
  <si>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</si>
  <si>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</si>
  <si>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</si>
  <si>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</si>
  <si>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</si>
  <si>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</si>
  <si>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</si>
  <si>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</si>
  <si>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</si>
  <si>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</si>
  <si>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</si>
  <si>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</si>
  <si>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</si>
  <si>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</si>
  <si>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</si>
  <si>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</si>
  <si>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</si>
  <si>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</si>
  <si>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</si>
  <si>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</si>
  <si>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</si>
  <si>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</si>
  <si>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</si>
  <si>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</si>
  <si>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</si>
  <si>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</si>
  <si>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</si>
  <si>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</si>
  <si>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</si>
  <si>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</si>
  <si>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</si>
  <si>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</si>
  <si>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</si>
  <si>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</si>
  <si>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</si>
  <si>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</si>
  <si>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</si>
  <si>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</si>
  <si>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</si>
  <si>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</si>
  <si>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</si>
  <si>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</si>
  <si>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</si>
  <si>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</si>
  <si>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</si>
  <si>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</si>
  <si>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</si>
  <si>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</si>
  <si>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</si>
  <si>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</si>
  <si>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</si>
  <si>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</si>
  <si>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</si>
  <si>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</si>
  <si>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</si>
  <si>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</si>
  <si>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</si>
  <si>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</si>
  <si>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</si>
  <si>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</si>
  <si>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</si>
  <si>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</si>
  <si>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</si>
  <si>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</si>
  <si>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</si>
  <si>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</si>
  <si>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</si>
  <si>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</si>
  <si>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</si>
  <si>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</si>
  <si>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</si>
  <si>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</si>
  <si>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</si>
  <si>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</si>
  <si>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</si>
  <si>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</si>
  <si>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</si>
  <si>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</si>
  <si>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</si>
  <si>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</si>
  <si>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</si>
  <si>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</si>
  <si>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</si>
  <si>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</si>
  <si>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</si>
  <si>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</si>
  <si>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</si>
  <si>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</si>
  <si>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</si>
  <si>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</si>
  <si>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</si>
  <si>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</si>
  <si>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</si>
  <si>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</si>
  <si>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</si>
  <si>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</si>
  <si>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</si>
  <si>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</si>
  <si>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</si>
  <si>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</si>
  <si>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</si>
  <si>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</si>
  <si>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</si>
  <si>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</si>
  <si>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</si>
  <si>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</si>
  <si>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</si>
  <si>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</si>
  <si>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</si>
  <si>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</si>
  <si>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</si>
  <si>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</si>
  <si>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</si>
  <si>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</si>
  <si>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</si>
  <si>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</si>
  <si>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</si>
  <si>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</si>
  <si>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</si>
  <si>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</si>
  <si>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</si>
  <si>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</si>
  <si>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</si>
  <si>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</si>
  <si>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</si>
  <si>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</si>
  <si>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</si>
  <si>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</si>
  <si>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</si>
  <si>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</si>
  <si>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</si>
  <si>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</si>
  <si>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</si>
  <si>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</si>
  <si>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</si>
  <si>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</si>
  <si>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</si>
  <si>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</si>
  <si>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</si>
  <si>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</si>
  <si>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</si>
  <si>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</si>
  <si>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</si>
  <si>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</si>
  <si>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</si>
  <si>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</si>
  <si>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</si>
  <si>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</si>
  <si>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</si>
  <si>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</si>
  <si>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</si>
  <si>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</si>
  <si>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</si>
  <si>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</si>
  <si>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</si>
  <si>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</si>
  <si>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</si>
  <si>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</si>
  <si>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</si>
  <si>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</si>
  <si>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</si>
  <si>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</si>
  <si>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</si>
  <si>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</si>
  <si>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</si>
  <si>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</si>
  <si>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</si>
  <si>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</si>
  <si>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</si>
  <si>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</si>
  <si>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</si>
  <si>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</si>
  <si>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</si>
  <si>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</si>
  <si>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</si>
  <si>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</si>
  <si>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</si>
  <si>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</si>
  <si>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</si>
  <si>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</si>
  <si>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</si>
  <si>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</si>
  <si>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</si>
  <si>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</si>
  <si>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</si>
  <si>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</si>
  <si>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</si>
  <si>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</si>
  <si>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</si>
  <si>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</si>
  <si>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</si>
  <si>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</si>
  <si>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Подпрограмма "Водоснабжение и водоотведение в МО "Красносельское сельское поселение"</t>
  </si>
  <si>
    <t>04 2 00 00000</t>
  </si>
  <si>
    <t>Основное мероприятие "Развитие системы водоснабжения и водоотведения"</t>
  </si>
  <si>
    <t>04 2 02 00000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</si>
  <si>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</si>
  <si>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</si>
  <si>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</si>
  <si>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</si>
  <si>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</si>
  <si>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</si>
  <si>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</si>
  <si>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</si>
  <si>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</si>
  <si>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</si>
  <si>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</si>
  <si>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</si>
  <si>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</si>
  <si>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</si>
  <si>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</si>
  <si>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</si>
  <si>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</si>
  <si>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</si>
  <si>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</si>
  <si>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</si>
  <si>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</si>
  <si>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</si>
  <si>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</si>
  <si>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</si>
  <si>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</si>
  <si>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</si>
  <si>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</si>
  <si>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</si>
  <si>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</si>
  <si>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</si>
  <si>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</si>
  <si>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</si>
  <si>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</si>
  <si>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</si>
  <si>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</si>
  <si>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</si>
  <si>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</si>
  <si>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</si>
  <si>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</si>
  <si>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</si>
  <si>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</si>
  <si>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</si>
  <si>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</si>
  <si>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</si>
  <si>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</si>
  <si>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</si>
  <si>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</si>
  <si>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</si>
  <si>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</si>
  <si>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</si>
  <si>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</si>
  <si>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</si>
  <si>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</si>
  <si>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</si>
  <si>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</si>
  <si>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</si>
  <si>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</si>
  <si>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</si>
  <si>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</si>
  <si>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</si>
  <si>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</si>
  <si>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</si>
  <si>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</si>
  <si>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</si>
  <si>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</si>
  <si>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</si>
  <si>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</si>
  <si>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</si>
  <si>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</si>
  <si>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</si>
  <si>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</si>
  <si>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</si>
  <si>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</si>
  <si>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</si>
  <si>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02 0 03 86190</t>
  </si>
  <si>
    <t>14</t>
  </si>
  <si>
    <t>Строительство пожарного водоёма</t>
  </si>
  <si>
    <t>02 0 03 80000</t>
  </si>
  <si>
    <t>03 0 01 20910</t>
  </si>
  <si>
    <t>Содержание автомобильных дорог</t>
  </si>
  <si>
    <t>04 1 01 74390</t>
  </si>
  <si>
    <t>04 1 01 70000</t>
  </si>
  <si>
    <t>04 1 01 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</si>
  <si>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</si>
  <si>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</si>
  <si>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</si>
  <si>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</si>
  <si>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</si>
  <si>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</si>
  <si>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90 1 00 97020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</si>
  <si>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</si>
  <si>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</si>
  <si>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</si>
  <si>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</si>
  <si>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</si>
  <si>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</si>
  <si>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</si>
  <si>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</si>
  <si>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</si>
  <si>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</si>
  <si>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</si>
  <si>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</si>
  <si>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</si>
  <si>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</si>
  <si>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</si>
  <si>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</si>
  <si>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</si>
  <si>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</si>
  <si>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</si>
  <si>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</si>
  <si>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</si>
  <si>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</si>
  <si>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</si>
  <si>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</si>
  <si>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</si>
  <si>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</si>
  <si>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</si>
  <si>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</si>
  <si>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</si>
  <si>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</si>
  <si>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</si>
  <si>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</si>
  <si>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</si>
  <si>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</si>
  <si>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</si>
  <si>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</si>
  <si>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</si>
  <si>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</si>
  <si>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</si>
  <si>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00011651040020000140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</si>
  <si>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</si>
  <si>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</si>
  <si>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</si>
  <si>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</si>
  <si>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</si>
  <si>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</si>
  <si>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</si>
  <si>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</si>
  <si>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</si>
  <si>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</si>
  <si>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</si>
  <si>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000 20220000000000151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</si>
  <si>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</si>
  <si>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</si>
  <si>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</si>
  <si>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</si>
  <si>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</si>
  <si>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</si>
  <si>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</si>
  <si>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</si>
  <si>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</si>
  <si>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</si>
  <si>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</si>
  <si>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</si>
  <si>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</si>
  <si>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</si>
  <si>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</si>
  <si>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</si>
  <si>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</si>
  <si>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</si>
  <si>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</si>
  <si>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</si>
  <si>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Х</t>
  </si>
  <si>
    <t>05 0 01 72020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</si>
  <si>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</si>
  <si>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06 2 02 70000</t>
  </si>
  <si>
    <t>06 2 02 70670</t>
  </si>
  <si>
    <t>Капитальный ремонт объектов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</si>
  <si>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</si>
  <si>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</si>
  <si>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</si>
  <si>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</si>
  <si>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</si>
  <si>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04 1 01 70160</t>
  </si>
  <si>
    <t>04 1 01 S4390</t>
  </si>
  <si>
    <t>04 2 02 S0880</t>
  </si>
  <si>
    <t>05 0 01 S0000</t>
  </si>
  <si>
    <t>05 0 01 S0880</t>
  </si>
  <si>
    <t>05 0 01 S4390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</si>
  <si>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</si>
  <si>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</si>
  <si>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</si>
  <si>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 xml:space="preserve">Софинансирование мероприятий про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                                         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</si>
  <si>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</si>
  <si>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</si>
  <si>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</si>
  <si>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</si>
  <si>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</si>
  <si>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</si>
  <si>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</si>
  <si>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</si>
  <si>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02 0 03 70000</t>
  </si>
  <si>
    <t>02 0 03 70880</t>
  </si>
  <si>
    <t>02 0 03 S0000</t>
  </si>
  <si>
    <t>02 0 03 S0880</t>
  </si>
  <si>
    <t>03 0 01 74200</t>
  </si>
  <si>
    <t>03 0 01 S0880</t>
  </si>
  <si>
    <t>03 0 01 S4200</t>
  </si>
  <si>
    <t xml:space="preserve"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</si>
  <si>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Мероприятия по капитальному ремонту и ремонту автомобильных дорог общего пользования местного значения,имеющих приоритетный социально-значимый характер</t>
  </si>
  <si>
    <t xml:space="preserve">Софинансирование мероприятий по капитальному ремонту и ремонту автомобильных дорог общего пользования местного значения, имеющих 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</si>
  <si>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</si>
  <si>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</si>
  <si>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</si>
  <si>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</si>
  <si>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</si>
  <si>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</si>
  <si>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000 11109040000000120</t>
  </si>
  <si>
    <t>000 11109045100000120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</si>
  <si>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</si>
  <si>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</si>
  <si>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</si>
  <si>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</si>
  <si>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</si>
  <si>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000 21800000000000151</t>
  </si>
  <si>
    <t>000 21800000100000151</t>
  </si>
  <si>
    <t>000 21860010100000151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</si>
  <si>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</si>
  <si>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</si>
  <si>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000 20220077000000151</t>
  </si>
  <si>
    <t>000 20220077100000151</t>
  </si>
  <si>
    <t>04 1 01 70660</t>
  </si>
  <si>
    <t>04 1 01 S0660</t>
  </si>
  <si>
    <t>04 2 02 20470</t>
  </si>
  <si>
    <t>04 2 02 70250</t>
  </si>
  <si>
    <t>Мероприятия по проектированию, строительству и реконструкции объектов в целях обустройства сельских населенных пунктов</t>
  </si>
  <si>
    <t>Софинансирование мероприятий на проектирование, строительство и реконструкцию объектов в целях обустройства сельских населенных пунктов</t>
  </si>
  <si>
    <t>Содержание объектов коммунального хозяйства</t>
  </si>
  <si>
    <t>Мероприятия по строительству и реконструкции объектов водоснабжения, водоотведения и очистки сточных вод</t>
  </si>
  <si>
    <t>на 01.10.2017 г.</t>
  </si>
  <si>
    <t>06 2 02 72020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</si>
  <si>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</si>
  <si>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Софинансирование мероприятий по с троительству и реконструкции объектов водоснабжения, водоотведения и очистки сточных вод</t>
  </si>
  <si>
    <t>04 2 02 S0250</t>
  </si>
  <si>
    <t>04 1 01 80000</t>
  </si>
  <si>
    <t>Строительство газопровода</t>
  </si>
  <si>
    <t>04 1 01 86050</t>
  </si>
  <si>
    <t>октября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</si>
</sst>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0" fontId="9" fillId="35" borderId="27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10" fillId="35" borderId="22" xfId="52" applyNumberFormat="1" applyFont="1" applyFill="1" applyBorder="1" applyAlignment="1">
      <alignment horizontal="right" vertical="center"/>
      <protection/>
    </xf>
    <xf numFmtId="49" fontId="10" fillId="0" borderId="22" xfId="52" applyNumberFormat="1" applyFont="1" applyFill="1" applyBorder="1" applyAlignment="1">
      <alignment horizontal="center" vertic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5" borderId="22" xfId="52" applyNumberFormat="1" applyFont="1" applyFill="1" applyBorder="1" applyAlignment="1">
      <alignment horizontal="center" vertical="center"/>
      <protection/>
    </xf>
    <xf numFmtId="2" fontId="6" fillId="35" borderId="0" xfId="52" applyNumberFormat="1" applyFont="1" applyFill="1" applyAlignment="1">
      <alignment vertical="center"/>
      <protection/>
    </xf>
    <xf numFmtId="0" fontId="6" fillId="35" borderId="0" xfId="52" applyFont="1" applyFill="1">
      <alignment/>
      <protection/>
    </xf>
    <xf numFmtId="4" fontId="6" fillId="35" borderId="0" xfId="52" applyNumberFormat="1" applyFont="1" applyFill="1">
      <alignment/>
      <protection/>
    </xf>
    <xf numFmtId="0" fontId="9" fillId="35" borderId="19" xfId="52" applyFont="1" applyFill="1" applyBorder="1" applyAlignment="1">
      <alignment vertical="top" wrapText="1"/>
      <protection/>
    </xf>
    <xf numFmtId="4" fontId="9" fillId="35" borderId="22" xfId="52" applyNumberFormat="1" applyFont="1" applyFill="1" applyBorder="1" applyAlignment="1">
      <alignment horizontal="right" vertical="center" wrapText="1"/>
      <protection/>
    </xf>
    <xf numFmtId="4" fontId="10" fillId="35" borderId="22" xfId="52" applyNumberFormat="1" applyFont="1" applyFill="1" applyBorder="1" applyAlignment="1">
      <alignment horizontal="right" vertical="center" wrapText="1"/>
      <protection/>
    </xf>
    <xf numFmtId="0" fontId="9" fillId="35" borderId="19" xfId="52" applyFont="1" applyFill="1" applyBorder="1" applyAlignment="1">
      <alignment wrapText="1"/>
      <protection/>
    </xf>
    <xf numFmtId="0" fontId="9" fillId="35" borderId="19" xfId="52" applyNumberFormat="1" applyFont="1" applyFill="1" applyBorder="1" applyAlignment="1">
      <alignment horizontal="left" vertical="center" wrapText="1"/>
      <protection/>
    </xf>
    <xf numFmtId="49" fontId="9" fillId="35" borderId="19" xfId="52" applyNumberFormat="1" applyFont="1" applyFill="1" applyBorder="1" applyAlignment="1">
      <alignment horizontal="left" vertical="top" wrapText="1"/>
      <protection/>
    </xf>
    <xf numFmtId="49" fontId="9" fillId="35" borderId="19" xfId="53" applyNumberFormat="1" applyFont="1" applyFill="1" applyBorder="1" applyAlignment="1">
      <alignment horizontal="left" vertical="top" wrapText="1"/>
      <protection/>
    </xf>
    <xf numFmtId="0" fontId="9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vertical="top" wrapText="1"/>
      <protection/>
    </xf>
    <xf numFmtId="0" fontId="9" fillId="35" borderId="19" xfId="52" applyNumberFormat="1" applyFont="1" applyFill="1" applyBorder="1" applyAlignment="1">
      <alignment horizontal="left" vertical="top" wrapText="1"/>
      <protection/>
    </xf>
    <xf numFmtId="49" fontId="7" fillId="35" borderId="19" xfId="0" applyNumberFormat="1" applyFont="1" applyFill="1" applyBorder="1" applyAlignment="1">
      <alignment horizontal="left" vertical="center" wrapText="1"/>
    </xf>
    <xf numFmtId="0" fontId="10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horizontal="center" vertical="center" wrapText="1"/>
      <protection/>
    </xf>
    <xf numFmtId="49" fontId="10" fillId="35" borderId="19" xfId="52" applyNumberFormat="1" applyFont="1" applyFill="1" applyBorder="1" applyAlignment="1">
      <alignment horizontal="center" vertical="center" wrapText="1"/>
      <protection/>
    </xf>
    <xf numFmtId="49" fontId="6" fillId="35" borderId="0" xfId="52" applyNumberFormat="1" applyFont="1" applyFill="1" applyBorder="1" applyAlignment="1">
      <alignment horizontal="center" vertical="center" wrapText="1"/>
      <protection/>
    </xf>
    <xf numFmtId="49" fontId="9" fillId="35" borderId="27" xfId="52" applyNumberFormat="1" applyFont="1" applyFill="1" applyBorder="1" applyAlignment="1">
      <alignment horizontal="left" vertical="center" wrapText="1"/>
      <protection/>
    </xf>
    <xf numFmtId="49" fontId="9" fillId="35" borderId="22" xfId="52" applyNumberFormat="1" applyFont="1" applyFill="1" applyBorder="1" applyAlignment="1">
      <alignment horizontal="center" vertical="center" wrapText="1"/>
      <protection/>
    </xf>
    <xf numFmtId="49" fontId="10" fillId="35" borderId="22" xfId="52" applyNumberFormat="1" applyFont="1" applyFill="1" applyBorder="1" applyAlignment="1">
      <alignment horizontal="center" vertical="center" wrapText="1"/>
      <protection/>
    </xf>
    <xf numFmtId="49" fontId="9" fillId="36" borderId="27" xfId="53" applyNumberFormat="1" applyFont="1" applyFill="1" applyBorder="1" applyAlignment="1">
      <alignment horizontal="left" vertical="center" wrapText="1"/>
      <protection/>
    </xf>
    <xf numFmtId="169" fontId="9" fillId="35" borderId="27" xfId="52" applyNumberFormat="1" applyFont="1" applyFill="1" applyBorder="1" applyAlignment="1">
      <alignment horizontal="left" vertical="center" wrapText="1"/>
      <protection/>
    </xf>
    <xf numFmtId="169" fontId="3" fillId="0" borderId="20" xfId="55" applyNumberFormat="1" applyFont="1" applyBorder="1" applyAlignment="1" applyProtection="1">
      <alignment horizontal="left" wrapText="1"/>
      <protection/>
    </xf>
    <xf numFmtId="4" fontId="3" fillId="35" borderId="22" xfId="55" applyNumberFormat="1" applyFont="1" applyFill="1" applyBorder="1" applyAlignment="1" applyProtection="1">
      <alignment horizontal="right"/>
      <protection/>
    </xf>
    <xf numFmtId="4" fontId="3" fillId="35" borderId="23" xfId="55" applyNumberFormat="1" applyFont="1" applyFill="1" applyBorder="1" applyAlignment="1" applyProtection="1">
      <alignment horizontal="right"/>
      <protection/>
    </xf>
    <xf numFmtId="49" fontId="10" fillId="35" borderId="22" xfId="52" applyNumberFormat="1" applyFont="1" applyFill="1" applyBorder="1" applyAlignment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3" fillId="0" borderId="55" xfId="53" applyFont="1" applyBorder="1" applyAlignment="1">
      <alignment vertical="center" wrapText="1"/>
      <protection/>
    </xf>
    <xf numFmtId="0" fontId="13" fillId="0" borderId="56" xfId="53" applyFont="1" applyBorder="1" applyAlignment="1">
      <alignment vertical="center" wrapText="1"/>
      <protection/>
    </xf>
    <xf numFmtId="49" fontId="13" fillId="0" borderId="57" xfId="53" applyNumberFormat="1" applyFont="1" applyBorder="1" applyAlignment="1">
      <alignment horizontal="center"/>
      <protection/>
    </xf>
    <xf numFmtId="49" fontId="13" fillId="0" borderId="58" xfId="53" applyNumberFormat="1" applyFont="1" applyBorder="1" applyAlignment="1">
      <alignment horizontal="center"/>
      <protection/>
    </xf>
    <xf numFmtId="167" fontId="13" fillId="0" borderId="58" xfId="53" applyNumberFormat="1" applyFont="1" applyBorder="1" applyAlignment="1">
      <alignment horizontal="right"/>
      <protection/>
    </xf>
    <xf numFmtId="0" fontId="13" fillId="0" borderId="59" xfId="53" applyFont="1" applyBorder="1" applyAlignment="1">
      <alignment vertical="center" wrapText="1"/>
      <protection/>
    </xf>
    <xf numFmtId="0" fontId="13" fillId="0" borderId="60" xfId="53" applyFont="1" applyBorder="1" applyAlignment="1">
      <alignment vertical="center" wrapText="1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2" xfId="53" applyNumberFormat="1" applyFont="1" applyBorder="1" applyAlignment="1">
      <alignment horizontal="center"/>
      <protection/>
    </xf>
    <xf numFmtId="49" fontId="13" fillId="0" borderId="63" xfId="53" applyNumberFormat="1" applyFont="1" applyBorder="1" applyAlignment="1">
      <alignment horizontal="center"/>
      <protection/>
    </xf>
    <xf numFmtId="49" fontId="13" fillId="0" borderId="54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2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horizontal="left" wrapText="1"/>
      <protection/>
    </xf>
    <xf numFmtId="0" fontId="13" fillId="0" borderId="67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center" vertical="top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215" t="s">
        <v>61</v>
      </c>
      <c r="B2" s="215"/>
      <c r="C2" s="215"/>
      <c r="D2" s="215"/>
      <c r="E2" s="1"/>
      <c r="F2" s="6" t="s">
        <v>62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216" t="s">
        <v>16</v>
      </c>
      <c r="B4" s="219" t="s">
        <v>17</v>
      </c>
      <c r="C4" s="213" t="s">
        <v>63</v>
      </c>
      <c r="D4" s="222" t="s">
        <v>19</v>
      </c>
      <c r="E4" s="225" t="s">
        <v>20</v>
      </c>
      <c r="F4" s="211" t="s">
        <v>21</v>
      </c>
    </row>
    <row r="5" spans="1:6" ht="5.25" customHeight="1">
      <c r="A5" s="217"/>
      <c r="B5" s="220"/>
      <c r="C5" s="214"/>
      <c r="D5" s="223"/>
      <c r="E5" s="226"/>
      <c r="F5" s="212"/>
    </row>
    <row r="6" spans="1:6" ht="9" customHeight="1">
      <c r="A6" s="217"/>
      <c r="B6" s="220"/>
      <c r="C6" s="214"/>
      <c r="D6" s="223"/>
      <c r="E6" s="226"/>
      <c r="F6" s="212"/>
    </row>
    <row r="7" spans="1:6" ht="6" customHeight="1">
      <c r="A7" s="217"/>
      <c r="B7" s="220"/>
      <c r="C7" s="214"/>
      <c r="D7" s="223"/>
      <c r="E7" s="226"/>
      <c r="F7" s="212"/>
    </row>
    <row r="8" spans="1:6" ht="6" customHeight="1">
      <c r="A8" s="217"/>
      <c r="B8" s="220"/>
      <c r="C8" s="214"/>
      <c r="D8" s="223"/>
      <c r="E8" s="226"/>
      <c r="F8" s="212"/>
    </row>
    <row r="9" spans="1:6" ht="10.5" customHeight="1">
      <c r="A9" s="217"/>
      <c r="B9" s="220"/>
      <c r="C9" s="214"/>
      <c r="D9" s="223"/>
      <c r="E9" s="226"/>
      <c r="F9" s="212"/>
    </row>
    <row r="10" spans="1:6" ht="3.75" customHeight="1" hidden="1">
      <c r="A10" s="217"/>
      <c r="B10" s="220"/>
      <c r="C10" s="21"/>
      <c r="D10" s="223"/>
      <c r="E10" s="22"/>
      <c r="F10" s="23"/>
    </row>
    <row r="11" spans="1:6" ht="12.75" customHeight="1" hidden="1">
      <c r="A11" s="218"/>
      <c r="B11" s="221"/>
      <c r="C11" s="24"/>
      <c r="D11" s="224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64</v>
      </c>
      <c r="B13" s="29" t="s">
        <v>65</v>
      </c>
      <c r="C13" s="30" t="s">
        <v>66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67</v>
      </c>
      <c r="B15" s="29" t="s">
        <v>65</v>
      </c>
      <c r="C15" s="30" t="s">
        <v>68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69</v>
      </c>
      <c r="B16" s="40" t="s">
        <v>65</v>
      </c>
      <c r="C16" s="14" t="s">
        <v>70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71</v>
      </c>
      <c r="B17" s="40" t="s">
        <v>65</v>
      </c>
      <c r="C17" s="14" t="s">
        <v>72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73</v>
      </c>
      <c r="B18" s="40" t="s">
        <v>65</v>
      </c>
      <c r="C18" s="14" t="s">
        <v>74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75</v>
      </c>
      <c r="B19" s="40" t="s">
        <v>65</v>
      </c>
      <c r="C19" s="14" t="s">
        <v>76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77</v>
      </c>
      <c r="B20" s="40" t="s">
        <v>65</v>
      </c>
      <c r="C20" s="14" t="s">
        <v>78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79</v>
      </c>
      <c r="B21" s="40" t="s">
        <v>65</v>
      </c>
      <c r="C21" s="14" t="s">
        <v>80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81</v>
      </c>
      <c r="B22" s="40" t="s">
        <v>65</v>
      </c>
      <c r="C22" s="14" t="s">
        <v>82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83</v>
      </c>
      <c r="B23" s="40" t="s">
        <v>65</v>
      </c>
      <c r="C23" s="14" t="s">
        <v>84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75</v>
      </c>
      <c r="B24" s="40" t="s">
        <v>65</v>
      </c>
      <c r="C24" s="14" t="s">
        <v>85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86</v>
      </c>
      <c r="B25" s="40" t="s">
        <v>65</v>
      </c>
      <c r="C25" s="14" t="s">
        <v>87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88</v>
      </c>
      <c r="B26" s="40" t="s">
        <v>65</v>
      </c>
      <c r="C26" s="14" t="s">
        <v>89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90</v>
      </c>
      <c r="B27" s="40" t="s">
        <v>65</v>
      </c>
      <c r="C27" s="14" t="s">
        <v>91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92</v>
      </c>
      <c r="B28" s="40" t="s">
        <v>65</v>
      </c>
      <c r="C28" s="14" t="s">
        <v>93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94</v>
      </c>
      <c r="B29" s="40" t="s">
        <v>65</v>
      </c>
      <c r="C29" s="14" t="s">
        <v>95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75</v>
      </c>
      <c r="B30" s="40" t="s">
        <v>65</v>
      </c>
      <c r="C30" s="14" t="s">
        <v>96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97</v>
      </c>
      <c r="B31" s="40" t="s">
        <v>65</v>
      </c>
      <c r="C31" s="14" t="s">
        <v>98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99</v>
      </c>
      <c r="B32" s="40" t="s">
        <v>65</v>
      </c>
      <c r="C32" s="14" t="s">
        <v>100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101</v>
      </c>
      <c r="B33" s="40" t="s">
        <v>65</v>
      </c>
      <c r="C33" s="14" t="s">
        <v>102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103</v>
      </c>
      <c r="B34" s="40" t="s">
        <v>65</v>
      </c>
      <c r="C34" s="14" t="s">
        <v>104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105</v>
      </c>
      <c r="B35" s="40" t="s">
        <v>65</v>
      </c>
      <c r="C35" s="14" t="s">
        <v>106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107</v>
      </c>
      <c r="B36" s="40" t="s">
        <v>65</v>
      </c>
      <c r="C36" s="14" t="s">
        <v>108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109</v>
      </c>
      <c r="B37" s="40" t="s">
        <v>65</v>
      </c>
      <c r="C37" s="14" t="s">
        <v>110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111</v>
      </c>
      <c r="B38" s="40" t="s">
        <v>65</v>
      </c>
      <c r="C38" s="14" t="s">
        <v>112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113</v>
      </c>
      <c r="B39" s="40" t="s">
        <v>65</v>
      </c>
      <c r="C39" s="14" t="s">
        <v>114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58</v>
      </c>
      <c r="B40" s="40" t="s">
        <v>65</v>
      </c>
      <c r="C40" s="14" t="s">
        <v>115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75</v>
      </c>
      <c r="B41" s="40" t="s">
        <v>65</v>
      </c>
      <c r="C41" s="14" t="s">
        <v>116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117</v>
      </c>
      <c r="B42" s="40" t="s">
        <v>65</v>
      </c>
      <c r="C42" s="14" t="s">
        <v>118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119</v>
      </c>
      <c r="B43" s="40" t="s">
        <v>65</v>
      </c>
      <c r="C43" s="14" t="s">
        <v>120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121</v>
      </c>
      <c r="B44" s="40" t="s">
        <v>65</v>
      </c>
      <c r="C44" s="14" t="s">
        <v>122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123</v>
      </c>
      <c r="B45" s="40" t="s">
        <v>65</v>
      </c>
      <c r="C45" s="14" t="s">
        <v>124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125</v>
      </c>
      <c r="B46" s="40" t="s">
        <v>65</v>
      </c>
      <c r="C46" s="14" t="s">
        <v>126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75</v>
      </c>
      <c r="B47" s="40" t="s">
        <v>65</v>
      </c>
      <c r="C47" s="14" t="s">
        <v>127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128</v>
      </c>
      <c r="B48" s="40" t="s">
        <v>65</v>
      </c>
      <c r="C48" s="14" t="s">
        <v>129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130</v>
      </c>
      <c r="B49" s="40" t="s">
        <v>65</v>
      </c>
      <c r="C49" s="14" t="s">
        <v>131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75</v>
      </c>
      <c r="B50" s="40" t="s">
        <v>65</v>
      </c>
      <c r="C50" s="14" t="s">
        <v>132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128</v>
      </c>
      <c r="B51" s="40" t="s">
        <v>65</v>
      </c>
      <c r="C51" s="14" t="s">
        <v>133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134</v>
      </c>
      <c r="B52" s="29" t="s">
        <v>65</v>
      </c>
      <c r="C52" s="30" t="s">
        <v>135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69</v>
      </c>
      <c r="B53" s="40" t="s">
        <v>65</v>
      </c>
      <c r="C53" s="14" t="s">
        <v>136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71</v>
      </c>
      <c r="B54" s="40" t="s">
        <v>65</v>
      </c>
      <c r="C54" s="14" t="s">
        <v>137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73</v>
      </c>
      <c r="B55" s="40" t="s">
        <v>65</v>
      </c>
      <c r="C55" s="14" t="s">
        <v>138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75</v>
      </c>
      <c r="B56" s="40" t="s">
        <v>65</v>
      </c>
      <c r="C56" s="14" t="s">
        <v>139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140</v>
      </c>
      <c r="B57" s="29" t="s">
        <v>65</v>
      </c>
      <c r="C57" s="30" t="s">
        <v>141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90</v>
      </c>
      <c r="B58" s="40" t="s">
        <v>65</v>
      </c>
      <c r="C58" s="14" t="s">
        <v>142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92</v>
      </c>
      <c r="B59" s="40" t="s">
        <v>65</v>
      </c>
      <c r="C59" s="14" t="s">
        <v>143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94</v>
      </c>
      <c r="B60" s="40" t="s">
        <v>65</v>
      </c>
      <c r="C60" s="14" t="s">
        <v>144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75</v>
      </c>
      <c r="B61" s="40" t="s">
        <v>65</v>
      </c>
      <c r="C61" s="14" t="s">
        <v>145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146</v>
      </c>
      <c r="B62" s="29" t="s">
        <v>65</v>
      </c>
      <c r="C62" s="30" t="s">
        <v>147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69</v>
      </c>
      <c r="B63" s="40" t="s">
        <v>65</v>
      </c>
      <c r="C63" s="14" t="s">
        <v>148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71</v>
      </c>
      <c r="B64" s="40" t="s">
        <v>65</v>
      </c>
      <c r="C64" s="14" t="s">
        <v>149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73</v>
      </c>
      <c r="B65" s="40" t="s">
        <v>65</v>
      </c>
      <c r="C65" s="14" t="s">
        <v>150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75</v>
      </c>
      <c r="B66" s="40" t="s">
        <v>65</v>
      </c>
      <c r="C66" s="14" t="s">
        <v>151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83</v>
      </c>
      <c r="B67" s="40" t="s">
        <v>65</v>
      </c>
      <c r="C67" s="14" t="s">
        <v>152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75</v>
      </c>
      <c r="B68" s="40" t="s">
        <v>65</v>
      </c>
      <c r="C68" s="14" t="s">
        <v>153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90</v>
      </c>
      <c r="B69" s="40" t="s">
        <v>65</v>
      </c>
      <c r="C69" s="14" t="s">
        <v>154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92</v>
      </c>
      <c r="B70" s="40" t="s">
        <v>65</v>
      </c>
      <c r="C70" s="14" t="s">
        <v>155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94</v>
      </c>
      <c r="B71" s="40" t="s">
        <v>65</v>
      </c>
      <c r="C71" s="14" t="s">
        <v>156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75</v>
      </c>
      <c r="B72" s="40" t="s">
        <v>65</v>
      </c>
      <c r="C72" s="14" t="s">
        <v>157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107</v>
      </c>
      <c r="B73" s="40" t="s">
        <v>65</v>
      </c>
      <c r="C73" s="14" t="s">
        <v>158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113</v>
      </c>
      <c r="B74" s="40" t="s">
        <v>65</v>
      </c>
      <c r="C74" s="14" t="s">
        <v>159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58</v>
      </c>
      <c r="B75" s="40" t="s">
        <v>65</v>
      </c>
      <c r="C75" s="14" t="s">
        <v>160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75</v>
      </c>
      <c r="B76" s="40" t="s">
        <v>65</v>
      </c>
      <c r="C76" s="14" t="s">
        <v>161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162</v>
      </c>
      <c r="B77" s="29" t="s">
        <v>65</v>
      </c>
      <c r="C77" s="30" t="s">
        <v>163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113</v>
      </c>
      <c r="B78" s="40" t="s">
        <v>65</v>
      </c>
      <c r="C78" s="14" t="s">
        <v>164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58</v>
      </c>
      <c r="B79" s="40" t="s">
        <v>65</v>
      </c>
      <c r="C79" s="14" t="s">
        <v>165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75</v>
      </c>
      <c r="B80" s="40" t="s">
        <v>65</v>
      </c>
      <c r="C80" s="14" t="s">
        <v>166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167</v>
      </c>
      <c r="B81" s="29" t="s">
        <v>65</v>
      </c>
      <c r="C81" s="30" t="s">
        <v>168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90</v>
      </c>
      <c r="B82" s="40" t="s">
        <v>65</v>
      </c>
      <c r="C82" s="14" t="s">
        <v>169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92</v>
      </c>
      <c r="B83" s="40" t="s">
        <v>65</v>
      </c>
      <c r="C83" s="14" t="s">
        <v>170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94</v>
      </c>
      <c r="B84" s="40" t="s">
        <v>65</v>
      </c>
      <c r="C84" s="14" t="s">
        <v>171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75</v>
      </c>
      <c r="B85" s="40" t="s">
        <v>65</v>
      </c>
      <c r="C85" s="14" t="s">
        <v>172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107</v>
      </c>
      <c r="B86" s="40" t="s">
        <v>65</v>
      </c>
      <c r="C86" s="14" t="s">
        <v>173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113</v>
      </c>
      <c r="B87" s="40" t="s">
        <v>65</v>
      </c>
      <c r="C87" s="14" t="s">
        <v>174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58</v>
      </c>
      <c r="B88" s="40" t="s">
        <v>65</v>
      </c>
      <c r="C88" s="14" t="s">
        <v>175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75</v>
      </c>
      <c r="B89" s="40" t="s">
        <v>65</v>
      </c>
      <c r="C89" s="14" t="s">
        <v>176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121</v>
      </c>
      <c r="B90" s="40" t="s">
        <v>65</v>
      </c>
      <c r="C90" s="14" t="s">
        <v>177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123</v>
      </c>
      <c r="B91" s="40" t="s">
        <v>65</v>
      </c>
      <c r="C91" s="14" t="s">
        <v>178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125</v>
      </c>
      <c r="B92" s="40" t="s">
        <v>65</v>
      </c>
      <c r="C92" s="14" t="s">
        <v>179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75</v>
      </c>
      <c r="B93" s="40" t="s">
        <v>65</v>
      </c>
      <c r="C93" s="14" t="s">
        <v>180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130</v>
      </c>
      <c r="B94" s="40" t="s">
        <v>65</v>
      </c>
      <c r="C94" s="14" t="s">
        <v>181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75</v>
      </c>
      <c r="B95" s="40" t="s">
        <v>65</v>
      </c>
      <c r="C95" s="14" t="s">
        <v>182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183</v>
      </c>
      <c r="B96" s="29" t="s">
        <v>65</v>
      </c>
      <c r="C96" s="30" t="s">
        <v>184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69</v>
      </c>
      <c r="B97" s="40" t="s">
        <v>65</v>
      </c>
      <c r="C97" s="14" t="s">
        <v>185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71</v>
      </c>
      <c r="B98" s="40" t="s">
        <v>65</v>
      </c>
      <c r="C98" s="14" t="s">
        <v>186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73</v>
      </c>
      <c r="B99" s="40" t="s">
        <v>65</v>
      </c>
      <c r="C99" s="14" t="s">
        <v>187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75</v>
      </c>
      <c r="B100" s="40" t="s">
        <v>65</v>
      </c>
      <c r="C100" s="14" t="s">
        <v>188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77</v>
      </c>
      <c r="B101" s="40" t="s">
        <v>65</v>
      </c>
      <c r="C101" s="14" t="s">
        <v>189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79</v>
      </c>
      <c r="B102" s="40" t="s">
        <v>65</v>
      </c>
      <c r="C102" s="14" t="s">
        <v>190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81</v>
      </c>
      <c r="B103" s="40" t="s">
        <v>65</v>
      </c>
      <c r="C103" s="14" t="s">
        <v>191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192</v>
      </c>
      <c r="B104" s="29" t="s">
        <v>65</v>
      </c>
      <c r="C104" s="30" t="s">
        <v>193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69</v>
      </c>
      <c r="B105" s="40" t="s">
        <v>65</v>
      </c>
      <c r="C105" s="14" t="s">
        <v>194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71</v>
      </c>
      <c r="B106" s="40" t="s">
        <v>65</v>
      </c>
      <c r="C106" s="14" t="s">
        <v>195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73</v>
      </c>
      <c r="B107" s="40" t="s">
        <v>65</v>
      </c>
      <c r="C107" s="14" t="s">
        <v>196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75</v>
      </c>
      <c r="B108" s="40" t="s">
        <v>65</v>
      </c>
      <c r="C108" s="14" t="s">
        <v>197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198</v>
      </c>
      <c r="B109" s="29" t="s">
        <v>65</v>
      </c>
      <c r="C109" s="30" t="s">
        <v>199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90</v>
      </c>
      <c r="B110" s="40" t="s">
        <v>65</v>
      </c>
      <c r="C110" s="14" t="s">
        <v>200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92</v>
      </c>
      <c r="B111" s="40" t="s">
        <v>65</v>
      </c>
      <c r="C111" s="14" t="s">
        <v>201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94</v>
      </c>
      <c r="B112" s="40" t="s">
        <v>65</v>
      </c>
      <c r="C112" s="14" t="s">
        <v>202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75</v>
      </c>
      <c r="B113" s="40" t="s">
        <v>65</v>
      </c>
      <c r="C113" s="14" t="s">
        <v>203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97</v>
      </c>
      <c r="B114" s="40" t="s">
        <v>65</v>
      </c>
      <c r="C114" s="14" t="s">
        <v>204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103</v>
      </c>
      <c r="B115" s="40" t="s">
        <v>65</v>
      </c>
      <c r="C115" s="14" t="s">
        <v>205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105</v>
      </c>
      <c r="B116" s="40" t="s">
        <v>65</v>
      </c>
      <c r="C116" s="14" t="s">
        <v>206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107</v>
      </c>
      <c r="B117" s="40" t="s">
        <v>65</v>
      </c>
      <c r="C117" s="14" t="s">
        <v>207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109</v>
      </c>
      <c r="B118" s="40" t="s">
        <v>65</v>
      </c>
      <c r="C118" s="14" t="s">
        <v>208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111</v>
      </c>
      <c r="B119" s="40" t="s">
        <v>65</v>
      </c>
      <c r="C119" s="14" t="s">
        <v>209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210</v>
      </c>
      <c r="B120" s="29" t="s">
        <v>65</v>
      </c>
      <c r="C120" s="30" t="s">
        <v>211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90</v>
      </c>
      <c r="B121" s="40" t="s">
        <v>65</v>
      </c>
      <c r="C121" s="14" t="s">
        <v>212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92</v>
      </c>
      <c r="B122" s="40" t="s">
        <v>65</v>
      </c>
      <c r="C122" s="14" t="s">
        <v>213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94</v>
      </c>
      <c r="B123" s="40" t="s">
        <v>65</v>
      </c>
      <c r="C123" s="14" t="s">
        <v>214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75</v>
      </c>
      <c r="B124" s="40" t="s">
        <v>65</v>
      </c>
      <c r="C124" s="14" t="s">
        <v>215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107</v>
      </c>
      <c r="B125" s="40" t="s">
        <v>65</v>
      </c>
      <c r="C125" s="14" t="s">
        <v>216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217</v>
      </c>
      <c r="B126" s="29" t="s">
        <v>65</v>
      </c>
      <c r="C126" s="30" t="s">
        <v>218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90</v>
      </c>
      <c r="B127" s="40" t="s">
        <v>65</v>
      </c>
      <c r="C127" s="14" t="s">
        <v>219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92</v>
      </c>
      <c r="B128" s="40" t="s">
        <v>65</v>
      </c>
      <c r="C128" s="14" t="s">
        <v>220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94</v>
      </c>
      <c r="B129" s="40" t="s">
        <v>65</v>
      </c>
      <c r="C129" s="14" t="s">
        <v>221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107</v>
      </c>
      <c r="B130" s="40" t="s">
        <v>65</v>
      </c>
      <c r="C130" s="14" t="s">
        <v>222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223</v>
      </c>
      <c r="B131" s="29" t="s">
        <v>65</v>
      </c>
      <c r="C131" s="30" t="s">
        <v>224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90</v>
      </c>
      <c r="B132" s="40" t="s">
        <v>65</v>
      </c>
      <c r="C132" s="14" t="s">
        <v>225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92</v>
      </c>
      <c r="B133" s="40" t="s">
        <v>65</v>
      </c>
      <c r="C133" s="14" t="s">
        <v>226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94</v>
      </c>
      <c r="B134" s="40" t="s">
        <v>65</v>
      </c>
      <c r="C134" s="14" t="s">
        <v>227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75</v>
      </c>
      <c r="B135" s="40" t="s">
        <v>65</v>
      </c>
      <c r="C135" s="14" t="s">
        <v>228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97</v>
      </c>
      <c r="B136" s="40" t="s">
        <v>65</v>
      </c>
      <c r="C136" s="14" t="s">
        <v>229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103</v>
      </c>
      <c r="B137" s="40" t="s">
        <v>65</v>
      </c>
      <c r="C137" s="14" t="s">
        <v>230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105</v>
      </c>
      <c r="B138" s="40" t="s">
        <v>65</v>
      </c>
      <c r="C138" s="14" t="s">
        <v>231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107</v>
      </c>
      <c r="B139" s="40" t="s">
        <v>65</v>
      </c>
      <c r="C139" s="14" t="s">
        <v>232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109</v>
      </c>
      <c r="B140" s="40" t="s">
        <v>65</v>
      </c>
      <c r="C140" s="14" t="s">
        <v>233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111</v>
      </c>
      <c r="B141" s="40" t="s">
        <v>65</v>
      </c>
      <c r="C141" s="14" t="s">
        <v>234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235</v>
      </c>
      <c r="B142" s="29" t="s">
        <v>65</v>
      </c>
      <c r="C142" s="30" t="s">
        <v>236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90</v>
      </c>
      <c r="B143" s="40" t="s">
        <v>65</v>
      </c>
      <c r="C143" s="14" t="s">
        <v>237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92</v>
      </c>
      <c r="B144" s="40" t="s">
        <v>65</v>
      </c>
      <c r="C144" s="14" t="s">
        <v>238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94</v>
      </c>
      <c r="B145" s="40" t="s">
        <v>65</v>
      </c>
      <c r="C145" s="14" t="s">
        <v>239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75</v>
      </c>
      <c r="B146" s="40" t="s">
        <v>65</v>
      </c>
      <c r="C146" s="14" t="s">
        <v>240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107</v>
      </c>
      <c r="B147" s="40" t="s">
        <v>65</v>
      </c>
      <c r="C147" s="14" t="s">
        <v>241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242</v>
      </c>
      <c r="B148" s="29" t="s">
        <v>65</v>
      </c>
      <c r="C148" s="30" t="s">
        <v>243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90</v>
      </c>
      <c r="B149" s="40" t="s">
        <v>65</v>
      </c>
      <c r="C149" s="14" t="s">
        <v>244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92</v>
      </c>
      <c r="B150" s="40" t="s">
        <v>65</v>
      </c>
      <c r="C150" s="14" t="s">
        <v>245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94</v>
      </c>
      <c r="B151" s="40" t="s">
        <v>65</v>
      </c>
      <c r="C151" s="14" t="s">
        <v>246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107</v>
      </c>
      <c r="B152" s="40" t="s">
        <v>65</v>
      </c>
      <c r="C152" s="14" t="s">
        <v>247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248</v>
      </c>
      <c r="B153" s="29" t="s">
        <v>65</v>
      </c>
      <c r="C153" s="30" t="s">
        <v>249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90</v>
      </c>
      <c r="B154" s="40" t="s">
        <v>65</v>
      </c>
      <c r="C154" s="14" t="s">
        <v>250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92</v>
      </c>
      <c r="B155" s="40" t="s">
        <v>65</v>
      </c>
      <c r="C155" s="14" t="s">
        <v>251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252</v>
      </c>
      <c r="B156" s="40" t="s">
        <v>65</v>
      </c>
      <c r="C156" s="14" t="s">
        <v>253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75</v>
      </c>
      <c r="B157" s="40" t="s">
        <v>65</v>
      </c>
      <c r="C157" s="14" t="s">
        <v>254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97</v>
      </c>
      <c r="B158" s="40" t="s">
        <v>65</v>
      </c>
      <c r="C158" s="14" t="s">
        <v>255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103</v>
      </c>
      <c r="B159" s="40" t="s">
        <v>65</v>
      </c>
      <c r="C159" s="14" t="s">
        <v>256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94</v>
      </c>
      <c r="B160" s="40" t="s">
        <v>65</v>
      </c>
      <c r="C160" s="14" t="s">
        <v>257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75</v>
      </c>
      <c r="B161" s="40" t="s">
        <v>65</v>
      </c>
      <c r="C161" s="14" t="s">
        <v>258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97</v>
      </c>
      <c r="B162" s="40" t="s">
        <v>65</v>
      </c>
      <c r="C162" s="14" t="s">
        <v>259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101</v>
      </c>
      <c r="B163" s="40" t="s">
        <v>65</v>
      </c>
      <c r="C163" s="14" t="s">
        <v>260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103</v>
      </c>
      <c r="B164" s="40" t="s">
        <v>65</v>
      </c>
      <c r="C164" s="14" t="s">
        <v>261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105</v>
      </c>
      <c r="B165" s="40" t="s">
        <v>65</v>
      </c>
      <c r="C165" s="14" t="s">
        <v>262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107</v>
      </c>
      <c r="B166" s="40" t="s">
        <v>65</v>
      </c>
      <c r="C166" s="14" t="s">
        <v>263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109</v>
      </c>
      <c r="B167" s="40" t="s">
        <v>65</v>
      </c>
      <c r="C167" s="14" t="s">
        <v>264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111</v>
      </c>
      <c r="B168" s="40" t="s">
        <v>65</v>
      </c>
      <c r="C168" s="14" t="s">
        <v>265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266</v>
      </c>
      <c r="B169" s="40" t="s">
        <v>65</v>
      </c>
      <c r="C169" s="14" t="s">
        <v>267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268</v>
      </c>
      <c r="B170" s="40" t="s">
        <v>65</v>
      </c>
      <c r="C170" s="14" t="s">
        <v>269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270</v>
      </c>
      <c r="B171" s="40" t="s">
        <v>65</v>
      </c>
      <c r="C171" s="14" t="s">
        <v>271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75</v>
      </c>
      <c r="B172" s="40" t="s">
        <v>65</v>
      </c>
      <c r="C172" s="14" t="s">
        <v>272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97</v>
      </c>
      <c r="B173" s="40" t="s">
        <v>65</v>
      </c>
      <c r="C173" s="14" t="s">
        <v>273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105</v>
      </c>
      <c r="B174" s="40" t="s">
        <v>65</v>
      </c>
      <c r="C174" s="14" t="s">
        <v>274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107</v>
      </c>
      <c r="B175" s="40" t="s">
        <v>65</v>
      </c>
      <c r="C175" s="14" t="s">
        <v>275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109</v>
      </c>
      <c r="B176" s="40" t="s">
        <v>65</v>
      </c>
      <c r="C176" s="14" t="s">
        <v>276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113</v>
      </c>
      <c r="B177" s="40" t="s">
        <v>65</v>
      </c>
      <c r="C177" s="14" t="s">
        <v>277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58</v>
      </c>
      <c r="B178" s="40" t="s">
        <v>65</v>
      </c>
      <c r="C178" s="14" t="s">
        <v>278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75</v>
      </c>
      <c r="B179" s="40" t="s">
        <v>65</v>
      </c>
      <c r="C179" s="14" t="s">
        <v>279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117</v>
      </c>
      <c r="B180" s="40" t="s">
        <v>65</v>
      </c>
      <c r="C180" s="14" t="s">
        <v>280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119</v>
      </c>
      <c r="B181" s="40" t="s">
        <v>65</v>
      </c>
      <c r="C181" s="14" t="s">
        <v>281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282</v>
      </c>
      <c r="B182" s="29" t="s">
        <v>65</v>
      </c>
      <c r="C182" s="30" t="s">
        <v>283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90</v>
      </c>
      <c r="B183" s="40" t="s">
        <v>65</v>
      </c>
      <c r="C183" s="14" t="s">
        <v>284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92</v>
      </c>
      <c r="B184" s="40" t="s">
        <v>65</v>
      </c>
      <c r="C184" s="14" t="s">
        <v>285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94</v>
      </c>
      <c r="B185" s="40" t="s">
        <v>65</v>
      </c>
      <c r="C185" s="14" t="s">
        <v>286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75</v>
      </c>
      <c r="B186" s="40" t="s">
        <v>65</v>
      </c>
      <c r="C186" s="14" t="s">
        <v>287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288</v>
      </c>
      <c r="B187" s="29" t="s">
        <v>65</v>
      </c>
      <c r="C187" s="30" t="s">
        <v>289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90</v>
      </c>
      <c r="B188" s="40" t="s">
        <v>65</v>
      </c>
      <c r="C188" s="14" t="s">
        <v>290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92</v>
      </c>
      <c r="B189" s="40" t="s">
        <v>65</v>
      </c>
      <c r="C189" s="14" t="s">
        <v>291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252</v>
      </c>
      <c r="B190" s="40" t="s">
        <v>65</v>
      </c>
      <c r="C190" s="14" t="s">
        <v>292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75</v>
      </c>
      <c r="B191" s="40" t="s">
        <v>65</v>
      </c>
      <c r="C191" s="14" t="s">
        <v>293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94</v>
      </c>
      <c r="B192" s="40" t="s">
        <v>65</v>
      </c>
      <c r="C192" s="14" t="s">
        <v>294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75</v>
      </c>
      <c r="B193" s="40" t="s">
        <v>65</v>
      </c>
      <c r="C193" s="14" t="s">
        <v>295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107</v>
      </c>
      <c r="B194" s="40" t="s">
        <v>65</v>
      </c>
      <c r="C194" s="14" t="s">
        <v>296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266</v>
      </c>
      <c r="B195" s="40" t="s">
        <v>65</v>
      </c>
      <c r="C195" s="14" t="s">
        <v>297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268</v>
      </c>
      <c r="B196" s="40" t="s">
        <v>65</v>
      </c>
      <c r="C196" s="14" t="s">
        <v>298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270</v>
      </c>
      <c r="B197" s="40" t="s">
        <v>65</v>
      </c>
      <c r="C197" s="14" t="s">
        <v>299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75</v>
      </c>
      <c r="B198" s="40" t="s">
        <v>65</v>
      </c>
      <c r="C198" s="14" t="s">
        <v>300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113</v>
      </c>
      <c r="B199" s="40" t="s">
        <v>65</v>
      </c>
      <c r="C199" s="14" t="s">
        <v>301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58</v>
      </c>
      <c r="B200" s="40" t="s">
        <v>65</v>
      </c>
      <c r="C200" s="14" t="s">
        <v>302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75</v>
      </c>
      <c r="B201" s="40" t="s">
        <v>65</v>
      </c>
      <c r="C201" s="14" t="s">
        <v>303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304</v>
      </c>
      <c r="B202" s="29" t="s">
        <v>65</v>
      </c>
      <c r="C202" s="30" t="s">
        <v>305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90</v>
      </c>
      <c r="B203" s="40" t="s">
        <v>65</v>
      </c>
      <c r="C203" s="14" t="s">
        <v>306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92</v>
      </c>
      <c r="B204" s="40" t="s">
        <v>65</v>
      </c>
      <c r="C204" s="14" t="s">
        <v>307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94</v>
      </c>
      <c r="B205" s="40" t="s">
        <v>65</v>
      </c>
      <c r="C205" s="14" t="s">
        <v>308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75</v>
      </c>
      <c r="B206" s="40" t="s">
        <v>65</v>
      </c>
      <c r="C206" s="14" t="s">
        <v>309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107</v>
      </c>
      <c r="B207" s="40" t="s">
        <v>65</v>
      </c>
      <c r="C207" s="14" t="s">
        <v>310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266</v>
      </c>
      <c r="B208" s="40" t="s">
        <v>65</v>
      </c>
      <c r="C208" s="14" t="s">
        <v>311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268</v>
      </c>
      <c r="B209" s="40" t="s">
        <v>65</v>
      </c>
      <c r="C209" s="14" t="s">
        <v>312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270</v>
      </c>
      <c r="B210" s="40" t="s">
        <v>65</v>
      </c>
      <c r="C210" s="14" t="s">
        <v>313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107</v>
      </c>
      <c r="B211" s="40" t="s">
        <v>65</v>
      </c>
      <c r="C211" s="14" t="s">
        <v>314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315</v>
      </c>
      <c r="B212" s="29" t="s">
        <v>65</v>
      </c>
      <c r="C212" s="30" t="s">
        <v>316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317</v>
      </c>
      <c r="B213" s="40" t="s">
        <v>65</v>
      </c>
      <c r="C213" s="14" t="s">
        <v>318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319</v>
      </c>
      <c r="B214" s="40" t="s">
        <v>65</v>
      </c>
      <c r="C214" s="14" t="s">
        <v>320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321</v>
      </c>
      <c r="B215" s="40" t="s">
        <v>65</v>
      </c>
      <c r="C215" s="14" t="s">
        <v>322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75</v>
      </c>
      <c r="B216" s="40" t="s">
        <v>65</v>
      </c>
      <c r="C216" s="14" t="s">
        <v>323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324</v>
      </c>
      <c r="B217" s="40" t="s">
        <v>65</v>
      </c>
      <c r="C217" s="14" t="s">
        <v>325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326</v>
      </c>
      <c r="B218" s="40" t="s">
        <v>65</v>
      </c>
      <c r="C218" s="14" t="s">
        <v>327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328</v>
      </c>
      <c r="B219" s="29" t="s">
        <v>65</v>
      </c>
      <c r="C219" s="30" t="s">
        <v>329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317</v>
      </c>
      <c r="B220" s="40" t="s">
        <v>65</v>
      </c>
      <c r="C220" s="14" t="s">
        <v>330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319</v>
      </c>
      <c r="B221" s="40" t="s">
        <v>65</v>
      </c>
      <c r="C221" s="14" t="s">
        <v>331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321</v>
      </c>
      <c r="B222" s="40" t="s">
        <v>65</v>
      </c>
      <c r="C222" s="14" t="s">
        <v>332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75</v>
      </c>
      <c r="B223" s="40" t="s">
        <v>65</v>
      </c>
      <c r="C223" s="14" t="s">
        <v>333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334</v>
      </c>
      <c r="B224" s="29" t="s">
        <v>65</v>
      </c>
      <c r="C224" s="30" t="s">
        <v>335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90</v>
      </c>
      <c r="B225" s="40" t="s">
        <v>65</v>
      </c>
      <c r="C225" s="14" t="s">
        <v>336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92</v>
      </c>
      <c r="B226" s="40" t="s">
        <v>65</v>
      </c>
      <c r="C226" s="14" t="s">
        <v>337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252</v>
      </c>
      <c r="B227" s="40" t="s">
        <v>65</v>
      </c>
      <c r="C227" s="14" t="s">
        <v>338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75</v>
      </c>
      <c r="B228" s="40" t="s">
        <v>65</v>
      </c>
      <c r="C228" s="14" t="s">
        <v>339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97</v>
      </c>
      <c r="B229" s="40" t="s">
        <v>65</v>
      </c>
      <c r="C229" s="14" t="s">
        <v>340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103</v>
      </c>
      <c r="B230" s="40" t="s">
        <v>65</v>
      </c>
      <c r="C230" s="14" t="s">
        <v>341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94</v>
      </c>
      <c r="B231" s="40" t="s">
        <v>65</v>
      </c>
      <c r="C231" s="14" t="s">
        <v>342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75</v>
      </c>
      <c r="B232" s="40" t="s">
        <v>65</v>
      </c>
      <c r="C232" s="14" t="s">
        <v>343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97</v>
      </c>
      <c r="B233" s="40" t="s">
        <v>65</v>
      </c>
      <c r="C233" s="14" t="s">
        <v>344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103</v>
      </c>
      <c r="B234" s="40" t="s">
        <v>65</v>
      </c>
      <c r="C234" s="14" t="s">
        <v>345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105</v>
      </c>
      <c r="B235" s="40" t="s">
        <v>65</v>
      </c>
      <c r="C235" s="14" t="s">
        <v>346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317</v>
      </c>
      <c r="B236" s="40" t="s">
        <v>65</v>
      </c>
      <c r="C236" s="14" t="s">
        <v>347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319</v>
      </c>
      <c r="B237" s="40" t="s">
        <v>65</v>
      </c>
      <c r="C237" s="14" t="s">
        <v>348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321</v>
      </c>
      <c r="B238" s="40" t="s">
        <v>65</v>
      </c>
      <c r="C238" s="14" t="s">
        <v>349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75</v>
      </c>
      <c r="B239" s="40" t="s">
        <v>65</v>
      </c>
      <c r="C239" s="14" t="s">
        <v>350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324</v>
      </c>
      <c r="B240" s="40" t="s">
        <v>65</v>
      </c>
      <c r="C240" s="14" t="s">
        <v>351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326</v>
      </c>
      <c r="B241" s="40" t="s">
        <v>65</v>
      </c>
      <c r="C241" s="14" t="s">
        <v>352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353</v>
      </c>
      <c r="B242" s="40" t="s">
        <v>65</v>
      </c>
      <c r="C242" s="14" t="s">
        <v>354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75</v>
      </c>
      <c r="B243" s="40" t="s">
        <v>65</v>
      </c>
      <c r="C243" s="14" t="s">
        <v>355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324</v>
      </c>
      <c r="B244" s="40" t="s">
        <v>65</v>
      </c>
      <c r="C244" s="14" t="s">
        <v>356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326</v>
      </c>
      <c r="B245" s="40" t="s">
        <v>65</v>
      </c>
      <c r="C245" s="14" t="s">
        <v>357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358</v>
      </c>
      <c r="B246" s="29" t="s">
        <v>65</v>
      </c>
      <c r="C246" s="30" t="s">
        <v>359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90</v>
      </c>
      <c r="B247" s="40" t="s">
        <v>65</v>
      </c>
      <c r="C247" s="14" t="s">
        <v>360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92</v>
      </c>
      <c r="B248" s="40" t="s">
        <v>65</v>
      </c>
      <c r="C248" s="14" t="s">
        <v>361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252</v>
      </c>
      <c r="B249" s="40" t="s">
        <v>65</v>
      </c>
      <c r="C249" s="14" t="s">
        <v>362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75</v>
      </c>
      <c r="B250" s="40" t="s">
        <v>65</v>
      </c>
      <c r="C250" s="14" t="s">
        <v>363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94</v>
      </c>
      <c r="B251" s="40" t="s">
        <v>65</v>
      </c>
      <c r="C251" s="14" t="s">
        <v>364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75</v>
      </c>
      <c r="B252" s="40" t="s">
        <v>65</v>
      </c>
      <c r="C252" s="14" t="s">
        <v>365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317</v>
      </c>
      <c r="B253" s="40" t="s">
        <v>65</v>
      </c>
      <c r="C253" s="14" t="s">
        <v>366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319</v>
      </c>
      <c r="B254" s="40" t="s">
        <v>65</v>
      </c>
      <c r="C254" s="14" t="s">
        <v>367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321</v>
      </c>
      <c r="B255" s="40" t="s">
        <v>65</v>
      </c>
      <c r="C255" s="14" t="s">
        <v>368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75</v>
      </c>
      <c r="B256" s="40" t="s">
        <v>65</v>
      </c>
      <c r="C256" s="14" t="s">
        <v>369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353</v>
      </c>
      <c r="B257" s="40" t="s">
        <v>65</v>
      </c>
      <c r="C257" s="14" t="s">
        <v>370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75</v>
      </c>
      <c r="B258" s="40" t="s">
        <v>65</v>
      </c>
      <c r="C258" s="14" t="s">
        <v>371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372</v>
      </c>
      <c r="B259" s="29" t="s">
        <v>65</v>
      </c>
      <c r="C259" s="30" t="s">
        <v>373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113</v>
      </c>
      <c r="B260" s="40" t="s">
        <v>65</v>
      </c>
      <c r="C260" s="14" t="s">
        <v>374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58</v>
      </c>
      <c r="B261" s="40" t="s">
        <v>65</v>
      </c>
      <c r="C261" s="14" t="s">
        <v>375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75</v>
      </c>
      <c r="B262" s="40" t="s">
        <v>65</v>
      </c>
      <c r="C262" s="14" t="s">
        <v>376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117</v>
      </c>
      <c r="B263" s="40" t="s">
        <v>65</v>
      </c>
      <c r="C263" s="14" t="s">
        <v>377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119</v>
      </c>
      <c r="B264" s="40" t="s">
        <v>65</v>
      </c>
      <c r="C264" s="14" t="s">
        <v>378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379</v>
      </c>
      <c r="B265" s="29" t="s">
        <v>65</v>
      </c>
      <c r="C265" s="30" t="s">
        <v>380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113</v>
      </c>
      <c r="B266" s="40" t="s">
        <v>65</v>
      </c>
      <c r="C266" s="14" t="s">
        <v>381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58</v>
      </c>
      <c r="B267" s="40" t="s">
        <v>65</v>
      </c>
      <c r="C267" s="14" t="s">
        <v>382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75</v>
      </c>
      <c r="B268" s="40" t="s">
        <v>65</v>
      </c>
      <c r="C268" s="14" t="s">
        <v>383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384</v>
      </c>
      <c r="B269" s="29" t="s">
        <v>65</v>
      </c>
      <c r="C269" s="30" t="s">
        <v>385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266</v>
      </c>
      <c r="B270" s="40" t="s">
        <v>65</v>
      </c>
      <c r="C270" s="14" t="s">
        <v>386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268</v>
      </c>
      <c r="B271" s="40" t="s">
        <v>65</v>
      </c>
      <c r="C271" s="14" t="s">
        <v>387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270</v>
      </c>
      <c r="B272" s="40" t="s">
        <v>65</v>
      </c>
      <c r="C272" s="14" t="s">
        <v>388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75</v>
      </c>
      <c r="B273" s="40" t="s">
        <v>65</v>
      </c>
      <c r="C273" s="14" t="s">
        <v>389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97</v>
      </c>
      <c r="B274" s="40" t="s">
        <v>65</v>
      </c>
      <c r="C274" s="14" t="s">
        <v>390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105</v>
      </c>
      <c r="B275" s="40" t="s">
        <v>65</v>
      </c>
      <c r="C275" s="14" t="s">
        <v>391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317</v>
      </c>
      <c r="B276" s="40" t="s">
        <v>65</v>
      </c>
      <c r="C276" s="14" t="s">
        <v>392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319</v>
      </c>
      <c r="B277" s="40" t="s">
        <v>65</v>
      </c>
      <c r="C277" s="14" t="s">
        <v>393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321</v>
      </c>
      <c r="B278" s="40" t="s">
        <v>65</v>
      </c>
      <c r="C278" s="14" t="s">
        <v>394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75</v>
      </c>
      <c r="B279" s="40" t="s">
        <v>65</v>
      </c>
      <c r="C279" s="14" t="s">
        <v>395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324</v>
      </c>
      <c r="B280" s="40" t="s">
        <v>65</v>
      </c>
      <c r="C280" s="14" t="s">
        <v>396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326</v>
      </c>
      <c r="B281" s="40" t="s">
        <v>65</v>
      </c>
      <c r="C281" s="14" t="s">
        <v>397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398</v>
      </c>
      <c r="B282" s="29" t="s">
        <v>65</v>
      </c>
      <c r="C282" s="30" t="s">
        <v>399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266</v>
      </c>
      <c r="B283" s="40" t="s">
        <v>65</v>
      </c>
      <c r="C283" s="14" t="s">
        <v>400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268</v>
      </c>
      <c r="B284" s="40" t="s">
        <v>65</v>
      </c>
      <c r="C284" s="14" t="s">
        <v>401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270</v>
      </c>
      <c r="B285" s="40" t="s">
        <v>65</v>
      </c>
      <c r="C285" s="14" t="s">
        <v>402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75</v>
      </c>
      <c r="B286" s="40" t="s">
        <v>65</v>
      </c>
      <c r="C286" s="14" t="s">
        <v>403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317</v>
      </c>
      <c r="B287" s="40" t="s">
        <v>65</v>
      </c>
      <c r="C287" s="14" t="s">
        <v>404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319</v>
      </c>
      <c r="B288" s="40" t="s">
        <v>65</v>
      </c>
      <c r="C288" s="14" t="s">
        <v>405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321</v>
      </c>
      <c r="B289" s="40" t="s">
        <v>65</v>
      </c>
      <c r="C289" s="14" t="s">
        <v>406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75</v>
      </c>
      <c r="B290" s="40" t="s">
        <v>65</v>
      </c>
      <c r="C290" s="14" t="s">
        <v>407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408</v>
      </c>
      <c r="B292" s="48" t="s">
        <v>409</v>
      </c>
      <c r="C292" s="49" t="s">
        <v>66</v>
      </c>
      <c r="D292" s="50">
        <v>3579040.18</v>
      </c>
      <c r="E292" s="50">
        <v>3391966.17</v>
      </c>
      <c r="F292" s="51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27" t="s">
        <v>411</v>
      </c>
      <c r="B1" s="227"/>
      <c r="C1" s="227"/>
      <c r="D1" s="227"/>
      <c r="E1" s="227"/>
      <c r="F1" s="227"/>
    </row>
    <row r="2" spans="1:6" ht="12.75" customHeight="1">
      <c r="A2" s="215" t="s">
        <v>412</v>
      </c>
      <c r="B2" s="215"/>
      <c r="C2" s="215"/>
      <c r="D2" s="215"/>
      <c r="E2" s="215"/>
      <c r="F2" s="215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28" t="s">
        <v>16</v>
      </c>
      <c r="B4" s="219" t="s">
        <v>17</v>
      </c>
      <c r="C4" s="213" t="s">
        <v>413</v>
      </c>
      <c r="D4" s="222" t="s">
        <v>19</v>
      </c>
      <c r="E4" s="222" t="s">
        <v>20</v>
      </c>
      <c r="F4" s="211" t="s">
        <v>21</v>
      </c>
    </row>
    <row r="5" spans="1:6" ht="4.5" customHeight="1">
      <c r="A5" s="229"/>
      <c r="B5" s="220"/>
      <c r="C5" s="214"/>
      <c r="D5" s="223"/>
      <c r="E5" s="223"/>
      <c r="F5" s="212"/>
    </row>
    <row r="6" spans="1:6" ht="6" customHeight="1">
      <c r="A6" s="229"/>
      <c r="B6" s="220"/>
      <c r="C6" s="214"/>
      <c r="D6" s="223"/>
      <c r="E6" s="223"/>
      <c r="F6" s="212"/>
    </row>
    <row r="7" spans="1:6" ht="4.5" customHeight="1">
      <c r="A7" s="229"/>
      <c r="B7" s="220"/>
      <c r="C7" s="214"/>
      <c r="D7" s="223"/>
      <c r="E7" s="223"/>
      <c r="F7" s="212"/>
    </row>
    <row r="8" spans="1:6" ht="6" customHeight="1">
      <c r="A8" s="229"/>
      <c r="B8" s="220"/>
      <c r="C8" s="214"/>
      <c r="D8" s="223"/>
      <c r="E8" s="223"/>
      <c r="F8" s="212"/>
    </row>
    <row r="9" spans="1:6" ht="6" customHeight="1">
      <c r="A9" s="229"/>
      <c r="B9" s="220"/>
      <c r="C9" s="214"/>
      <c r="D9" s="223"/>
      <c r="E9" s="223"/>
      <c r="F9" s="212"/>
    </row>
    <row r="10" spans="1:6" ht="18" customHeight="1">
      <c r="A10" s="230"/>
      <c r="B10" s="221"/>
      <c r="C10" s="231"/>
      <c r="D10" s="224"/>
      <c r="E10" s="224"/>
      <c r="F10" s="232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414</v>
      </c>
      <c r="B12" s="54" t="s">
        <v>415</v>
      </c>
      <c r="C12" s="55" t="s">
        <v>66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416</v>
      </c>
      <c r="B14" s="63" t="s">
        <v>417</v>
      </c>
      <c r="C14" s="64" t="s">
        <v>66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418</v>
      </c>
      <c r="B15" s="59"/>
      <c r="C15" s="60"/>
      <c r="D15" s="61"/>
      <c r="E15" s="61"/>
      <c r="F15" s="62"/>
    </row>
    <row r="16" spans="1:6" ht="33.75">
      <c r="A16" s="16" t="s">
        <v>419</v>
      </c>
      <c r="B16" s="17" t="s">
        <v>417</v>
      </c>
      <c r="C16" s="65" t="s">
        <v>420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419</v>
      </c>
      <c r="B17" s="13" t="s">
        <v>417</v>
      </c>
      <c r="C17" s="66" t="s">
        <v>421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422</v>
      </c>
      <c r="B18" s="63" t="s">
        <v>423</v>
      </c>
      <c r="C18" s="64" t="s">
        <v>66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424</v>
      </c>
      <c r="B19" s="54" t="s">
        <v>425</v>
      </c>
      <c r="C19" s="55" t="s">
        <v>426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427</v>
      </c>
      <c r="B20" s="54" t="s">
        <v>425</v>
      </c>
      <c r="C20" s="55" t="s">
        <v>428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429</v>
      </c>
      <c r="B21" s="54" t="s">
        <v>425</v>
      </c>
      <c r="C21" s="55" t="s">
        <v>430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431</v>
      </c>
      <c r="B22" s="54" t="s">
        <v>432</v>
      </c>
      <c r="C22" s="55" t="s">
        <v>433</v>
      </c>
      <c r="D22" s="56">
        <v>-62238175.65</v>
      </c>
      <c r="E22" s="56">
        <v>-60970603.78</v>
      </c>
      <c r="F22" s="57" t="s">
        <v>410</v>
      </c>
    </row>
    <row r="23" spans="1:6" ht="22.5">
      <c r="A23" s="53" t="s">
        <v>434</v>
      </c>
      <c r="B23" s="54" t="s">
        <v>432</v>
      </c>
      <c r="C23" s="55" t="s">
        <v>435</v>
      </c>
      <c r="D23" s="56" t="s">
        <v>30</v>
      </c>
      <c r="E23" s="56">
        <v>-62704603.78</v>
      </c>
      <c r="F23" s="57" t="s">
        <v>410</v>
      </c>
    </row>
    <row r="24" spans="1:6" ht="22.5">
      <c r="A24" s="53" t="s">
        <v>434</v>
      </c>
      <c r="B24" s="54" t="s">
        <v>432</v>
      </c>
      <c r="C24" s="55" t="s">
        <v>436</v>
      </c>
      <c r="D24" s="56">
        <v>-62238175.65</v>
      </c>
      <c r="E24" s="56">
        <v>1734000</v>
      </c>
      <c r="F24" s="57" t="s">
        <v>410</v>
      </c>
    </row>
    <row r="25" spans="1:6" ht="12.75">
      <c r="A25" s="53" t="s">
        <v>437</v>
      </c>
      <c r="B25" s="54" t="s">
        <v>432</v>
      </c>
      <c r="C25" s="55" t="s">
        <v>438</v>
      </c>
      <c r="D25" s="56">
        <v>-62238175.65</v>
      </c>
      <c r="E25" s="56">
        <v>1734000</v>
      </c>
      <c r="F25" s="57" t="s">
        <v>410</v>
      </c>
    </row>
    <row r="26" spans="1:6" ht="22.5">
      <c r="A26" s="12" t="s">
        <v>439</v>
      </c>
      <c r="B26" s="13" t="s">
        <v>432</v>
      </c>
      <c r="C26" s="66" t="s">
        <v>440</v>
      </c>
      <c r="D26" s="15" t="s">
        <v>30</v>
      </c>
      <c r="E26" s="15">
        <v>-62704603.78</v>
      </c>
      <c r="F26" s="42" t="s">
        <v>410</v>
      </c>
    </row>
    <row r="27" spans="1:6" ht="22.5">
      <c r="A27" s="12" t="s">
        <v>439</v>
      </c>
      <c r="B27" s="13" t="s">
        <v>432</v>
      </c>
      <c r="C27" s="66" t="s">
        <v>441</v>
      </c>
      <c r="D27" s="15">
        <v>-62238175.65</v>
      </c>
      <c r="E27" s="15">
        <v>1734000</v>
      </c>
      <c r="F27" s="42" t="s">
        <v>410</v>
      </c>
    </row>
    <row r="28" spans="1:6" ht="12.75">
      <c r="A28" s="53" t="s">
        <v>442</v>
      </c>
      <c r="B28" s="54" t="s">
        <v>443</v>
      </c>
      <c r="C28" s="55" t="s">
        <v>444</v>
      </c>
      <c r="D28" s="56">
        <v>63855019.15</v>
      </c>
      <c r="E28" s="56">
        <v>57227118.32</v>
      </c>
      <c r="F28" s="57" t="s">
        <v>410</v>
      </c>
    </row>
    <row r="29" spans="1:6" ht="12.75">
      <c r="A29" s="53" t="s">
        <v>445</v>
      </c>
      <c r="B29" s="54" t="s">
        <v>443</v>
      </c>
      <c r="C29" s="55" t="s">
        <v>446</v>
      </c>
      <c r="D29" s="56">
        <v>63855019.15</v>
      </c>
      <c r="E29" s="56" t="s">
        <v>30</v>
      </c>
      <c r="F29" s="57" t="s">
        <v>410</v>
      </c>
    </row>
    <row r="30" spans="1:6" ht="22.5">
      <c r="A30" s="12" t="s">
        <v>447</v>
      </c>
      <c r="B30" s="13" t="s">
        <v>443</v>
      </c>
      <c r="C30" s="66" t="s">
        <v>448</v>
      </c>
      <c r="D30" s="15" t="s">
        <v>30</v>
      </c>
      <c r="E30" s="15">
        <v>57227118.32</v>
      </c>
      <c r="F30" s="42" t="s">
        <v>410</v>
      </c>
    </row>
    <row r="31" spans="1:6" ht="22.5">
      <c r="A31" s="12" t="s">
        <v>447</v>
      </c>
      <c r="B31" s="13" t="s">
        <v>443</v>
      </c>
      <c r="C31" s="66" t="s">
        <v>449</v>
      </c>
      <c r="D31" s="15">
        <v>63855019.15</v>
      </c>
      <c r="E31" s="15" t="s">
        <v>30</v>
      </c>
      <c r="F31" s="42" t="s">
        <v>410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A1" sqref="A1:F90"/>
    </sheetView>
  </sheetViews>
  <sheetFormatPr defaultColWidth="9.140625" defaultRowHeight="12.75" customHeight="1"/>
  <cols>
    <col min="1" max="1" width="43.7109375" style="138" customWidth="1"/>
    <col min="2" max="2" width="6.140625" style="138" customWidth="1"/>
    <col min="3" max="3" width="40.7109375" style="138" customWidth="1"/>
    <col min="4" max="4" width="21.00390625" style="138" customWidth="1"/>
    <col min="5" max="5" width="18.7109375" style="138" customWidth="1"/>
    <col min="6" max="6" width="19.421875" style="138" customWidth="1"/>
    <col min="7" max="16384" width="9.140625" style="138" customWidth="1"/>
  </cols>
  <sheetData>
    <row r="1" spans="1:6" ht="15">
      <c r="A1" s="233"/>
      <c r="B1" s="233"/>
      <c r="C1" s="233"/>
      <c r="D1" s="233"/>
      <c r="E1" s="178"/>
      <c r="F1" s="178"/>
    </row>
    <row r="2" spans="1:6" ht="16.5" customHeight="1" thickBot="1">
      <c r="A2" s="233" t="s">
        <v>0</v>
      </c>
      <c r="B2" s="233"/>
      <c r="C2" s="233"/>
      <c r="D2" s="233"/>
      <c r="E2" s="167"/>
      <c r="F2" s="177" t="s">
        <v>1</v>
      </c>
    </row>
    <row r="3" spans="1:6" ht="12.75">
      <c r="A3" s="176"/>
      <c r="B3" s="176"/>
      <c r="C3" s="176"/>
      <c r="D3" s="176"/>
      <c r="E3" s="175" t="s">
        <v>2</v>
      </c>
      <c r="F3" s="174" t="s">
        <v>3</v>
      </c>
    </row>
    <row r="4" spans="1:6" ht="12.75">
      <c r="A4" s="234" t="s">
        <v>903</v>
      </c>
      <c r="B4" s="234"/>
      <c r="C4" s="234"/>
      <c r="D4" s="234"/>
      <c r="E4" s="167" t="s">
        <v>4</v>
      </c>
      <c r="F4" s="173">
        <v>43009</v>
      </c>
    </row>
    <row r="5" spans="1:6" ht="12.75">
      <c r="A5" s="172"/>
      <c r="B5" s="172"/>
      <c r="C5" s="172"/>
      <c r="D5" s="172"/>
      <c r="E5" s="167" t="s">
        <v>5</v>
      </c>
      <c r="F5" s="4" t="s">
        <v>738</v>
      </c>
    </row>
    <row r="6" spans="1:6" ht="24" customHeight="1">
      <c r="A6" s="170" t="s">
        <v>6</v>
      </c>
      <c r="B6" s="235" t="s">
        <v>616</v>
      </c>
      <c r="C6" s="236"/>
      <c r="D6" s="236"/>
      <c r="E6" s="167" t="s">
        <v>7</v>
      </c>
      <c r="F6" s="4" t="s">
        <v>14</v>
      </c>
    </row>
    <row r="7" spans="1:6" ht="25.5" customHeight="1">
      <c r="A7" s="170" t="s">
        <v>8</v>
      </c>
      <c r="B7" s="237" t="s">
        <v>737</v>
      </c>
      <c r="C7" s="237"/>
      <c r="D7" s="237"/>
      <c r="E7" s="167" t="s">
        <v>9</v>
      </c>
      <c r="F7" s="5" t="s">
        <v>739</v>
      </c>
    </row>
    <row r="8" spans="1:6" ht="12.75">
      <c r="A8" s="170" t="s">
        <v>12</v>
      </c>
      <c r="B8" s="170"/>
      <c r="C8" s="170"/>
      <c r="D8" s="168"/>
      <c r="E8" s="167"/>
      <c r="F8" s="171"/>
    </row>
    <row r="9" spans="1:6" ht="13.5" thickBot="1">
      <c r="A9" s="170" t="s">
        <v>13</v>
      </c>
      <c r="B9" s="170"/>
      <c r="C9" s="169"/>
      <c r="D9" s="168"/>
      <c r="E9" s="167" t="s">
        <v>10</v>
      </c>
      <c r="F9" s="166" t="s">
        <v>11</v>
      </c>
    </row>
    <row r="10" spans="1:6" ht="20.25" customHeight="1" thickBot="1">
      <c r="A10" s="233" t="s">
        <v>15</v>
      </c>
      <c r="B10" s="233"/>
      <c r="C10" s="233"/>
      <c r="D10" s="233"/>
      <c r="E10" s="165"/>
      <c r="F10" s="164"/>
    </row>
    <row r="11" spans="1:6" ht="3.75" customHeight="1">
      <c r="A11" s="238" t="s">
        <v>16</v>
      </c>
      <c r="B11" s="247" t="s">
        <v>17</v>
      </c>
      <c r="C11" s="247" t="s">
        <v>18</v>
      </c>
      <c r="D11" s="244" t="s">
        <v>19</v>
      </c>
      <c r="E11" s="244" t="s">
        <v>20</v>
      </c>
      <c r="F11" s="241" t="s">
        <v>21</v>
      </c>
    </row>
    <row r="12" spans="1:6" ht="3" customHeight="1">
      <c r="A12" s="239"/>
      <c r="B12" s="248"/>
      <c r="C12" s="248"/>
      <c r="D12" s="245"/>
      <c r="E12" s="245"/>
      <c r="F12" s="242"/>
    </row>
    <row r="13" spans="1:6" ht="3" customHeight="1">
      <c r="A13" s="239"/>
      <c r="B13" s="248"/>
      <c r="C13" s="248"/>
      <c r="D13" s="245"/>
      <c r="E13" s="245"/>
      <c r="F13" s="242"/>
    </row>
    <row r="14" spans="1:6" ht="3" customHeight="1">
      <c r="A14" s="239"/>
      <c r="B14" s="248"/>
      <c r="C14" s="248"/>
      <c r="D14" s="245"/>
      <c r="E14" s="245"/>
      <c r="F14" s="242"/>
    </row>
    <row r="15" spans="1:6" ht="3" customHeight="1">
      <c r="A15" s="239"/>
      <c r="B15" s="248"/>
      <c r="C15" s="248"/>
      <c r="D15" s="245"/>
      <c r="E15" s="245"/>
      <c r="F15" s="242"/>
    </row>
    <row r="16" spans="1:6" ht="3" customHeight="1">
      <c r="A16" s="239"/>
      <c r="B16" s="248"/>
      <c r="C16" s="248"/>
      <c r="D16" s="245"/>
      <c r="E16" s="245"/>
      <c r="F16" s="242"/>
    </row>
    <row r="17" spans="1:6" ht="23.25" customHeight="1">
      <c r="A17" s="240"/>
      <c r="B17" s="249"/>
      <c r="C17" s="249"/>
      <c r="D17" s="246"/>
      <c r="E17" s="246"/>
      <c r="F17" s="243"/>
    </row>
    <row r="18" spans="1:6" ht="12" customHeight="1" thickBot="1">
      <c r="A18" s="163">
        <v>1</v>
      </c>
      <c r="B18" s="162">
        <v>2</v>
      </c>
      <c r="C18" s="161">
        <v>3</v>
      </c>
      <c r="D18" s="160" t="s">
        <v>22</v>
      </c>
      <c r="E18" s="159" t="s">
        <v>23</v>
      </c>
      <c r="F18" s="158" t="s">
        <v>24</v>
      </c>
    </row>
    <row r="19" spans="1:6" ht="12.75">
      <c r="A19" s="157" t="s">
        <v>25</v>
      </c>
      <c r="B19" s="156" t="s">
        <v>26</v>
      </c>
      <c r="C19" s="155" t="s">
        <v>27</v>
      </c>
      <c r="D19" s="153">
        <f>D21+D64</f>
        <v>85679815</v>
      </c>
      <c r="E19" s="154">
        <f>E21+E64</f>
        <v>42298274.88</v>
      </c>
      <c r="F19" s="153">
        <f>IF(OR(D19="-",E19&gt;=D19),"-",D19-IF(E19="-",0,E19))</f>
        <v>43381540.12</v>
      </c>
    </row>
    <row r="20" spans="1:6" ht="12.75">
      <c r="A20" s="152" t="s">
        <v>28</v>
      </c>
      <c r="B20" s="151"/>
      <c r="C20" s="150"/>
      <c r="D20" s="149"/>
      <c r="E20" s="149"/>
      <c r="F20" s="148"/>
    </row>
    <row r="21" spans="1:6" ht="12.75">
      <c r="A21" s="146" t="s">
        <v>615</v>
      </c>
      <c r="B21" s="145" t="s">
        <v>26</v>
      </c>
      <c r="C21" s="144" t="s">
        <v>614</v>
      </c>
      <c r="D21" s="143">
        <f>D22+D33+D41+D44+D51+D61+D55+D27</f>
        <v>25377881</v>
      </c>
      <c r="E21" s="143">
        <f>E22+E27+E33+E44+E51+E55</f>
        <v>13068183.36</v>
      </c>
      <c r="F21" s="142">
        <f aca="true" t="shared" si="0" ref="F21:F51">IF(OR(D21="-",E21&gt;=D21),"-",D21-IF(E21="-",0,E21))</f>
        <v>12309697.64</v>
      </c>
    </row>
    <row r="22" spans="1:6" ht="12.75">
      <c r="A22" s="146" t="s">
        <v>613</v>
      </c>
      <c r="B22" s="145" t="s">
        <v>26</v>
      </c>
      <c r="C22" s="144" t="s">
        <v>773</v>
      </c>
      <c r="D22" s="143">
        <v>3255000</v>
      </c>
      <c r="E22" s="143">
        <f>E23</f>
        <v>2086837.01</v>
      </c>
      <c r="F22" s="142">
        <f t="shared" si="0"/>
        <v>1168162.99</v>
      </c>
    </row>
    <row r="23" spans="1:6" ht="12.75">
      <c r="A23" s="146" t="s">
        <v>29</v>
      </c>
      <c r="B23" s="145" t="s">
        <v>26</v>
      </c>
      <c r="C23" s="144" t="s">
        <v>774</v>
      </c>
      <c r="D23" s="143">
        <v>3255000</v>
      </c>
      <c r="E23" s="143">
        <f>E24+E25+E26</f>
        <v>2086837.01</v>
      </c>
      <c r="F23" s="142">
        <f t="shared" si="0"/>
        <v>1168162.99</v>
      </c>
    </row>
    <row r="24" spans="1:6" ht="61.5" customHeight="1">
      <c r="A24" s="146" t="s">
        <v>772</v>
      </c>
      <c r="B24" s="145" t="s">
        <v>26</v>
      </c>
      <c r="C24" s="144" t="s">
        <v>775</v>
      </c>
      <c r="D24" s="143">
        <v>3235000</v>
      </c>
      <c r="E24" s="143">
        <v>2048266.9</v>
      </c>
      <c r="F24" s="142">
        <f t="shared" si="0"/>
        <v>1186733.1</v>
      </c>
    </row>
    <row r="25" spans="1:6" ht="94.5" customHeight="1">
      <c r="A25" s="147" t="s">
        <v>828</v>
      </c>
      <c r="B25" s="145"/>
      <c r="C25" s="144" t="s">
        <v>829</v>
      </c>
      <c r="D25" s="143"/>
      <c r="E25" s="143">
        <v>1465.51</v>
      </c>
      <c r="F25" s="142" t="str">
        <f t="shared" si="0"/>
        <v>-</v>
      </c>
    </row>
    <row r="26" spans="1:6" ht="33.75">
      <c r="A26" s="146" t="s">
        <v>31</v>
      </c>
      <c r="B26" s="145" t="s">
        <v>26</v>
      </c>
      <c r="C26" s="144" t="s">
        <v>776</v>
      </c>
      <c r="D26" s="143">
        <v>20000</v>
      </c>
      <c r="E26" s="143">
        <v>37104.6</v>
      </c>
      <c r="F26" s="142" t="str">
        <f t="shared" si="0"/>
        <v>-</v>
      </c>
    </row>
    <row r="27" spans="1:6" ht="29.25" customHeight="1">
      <c r="A27" s="146" t="s">
        <v>612</v>
      </c>
      <c r="B27" s="145" t="s">
        <v>26</v>
      </c>
      <c r="C27" s="144" t="s">
        <v>777</v>
      </c>
      <c r="D27" s="143">
        <v>2940500</v>
      </c>
      <c r="E27" s="143">
        <f>E28</f>
        <v>2017641.99</v>
      </c>
      <c r="F27" s="142">
        <f t="shared" si="0"/>
        <v>922858.01</v>
      </c>
    </row>
    <row r="28" spans="1:6" ht="22.5">
      <c r="A28" s="146" t="s">
        <v>32</v>
      </c>
      <c r="B28" s="145" t="s">
        <v>26</v>
      </c>
      <c r="C28" s="144" t="s">
        <v>778</v>
      </c>
      <c r="D28" s="143">
        <v>2940500</v>
      </c>
      <c r="E28" s="143">
        <f>E29+E30+E31+E32</f>
        <v>2017641.99</v>
      </c>
      <c r="F28" s="142">
        <f t="shared" si="0"/>
        <v>922858.01</v>
      </c>
    </row>
    <row r="29" spans="1:6" ht="67.5">
      <c r="A29" s="146" t="s">
        <v>33</v>
      </c>
      <c r="B29" s="145" t="s">
        <v>26</v>
      </c>
      <c r="C29" s="144" t="s">
        <v>779</v>
      </c>
      <c r="D29" s="143">
        <v>990000</v>
      </c>
      <c r="E29" s="143">
        <v>815854.03</v>
      </c>
      <c r="F29" s="142">
        <f t="shared" si="0"/>
        <v>174145.96999999997</v>
      </c>
    </row>
    <row r="30" spans="1:6" ht="78.75">
      <c r="A30" s="147" t="s">
        <v>34</v>
      </c>
      <c r="B30" s="145" t="s">
        <v>26</v>
      </c>
      <c r="C30" s="144" t="s">
        <v>780</v>
      </c>
      <c r="D30" s="143">
        <v>15600</v>
      </c>
      <c r="E30" s="143">
        <v>8655.31</v>
      </c>
      <c r="F30" s="142">
        <f t="shared" si="0"/>
        <v>6944.6900000000005</v>
      </c>
    </row>
    <row r="31" spans="1:6" ht="67.5">
      <c r="A31" s="146" t="s">
        <v>35</v>
      </c>
      <c r="B31" s="145" t="s">
        <v>26</v>
      </c>
      <c r="C31" s="144" t="s">
        <v>781</v>
      </c>
      <c r="D31" s="143">
        <v>1934900</v>
      </c>
      <c r="E31" s="143">
        <v>1361970.7</v>
      </c>
      <c r="F31" s="142">
        <f t="shared" si="0"/>
        <v>572929.3</v>
      </c>
    </row>
    <row r="32" spans="1:6" ht="67.5">
      <c r="A32" s="146" t="s">
        <v>36</v>
      </c>
      <c r="B32" s="145" t="s">
        <v>26</v>
      </c>
      <c r="C32" s="144" t="s">
        <v>782</v>
      </c>
      <c r="D32" s="143"/>
      <c r="E32" s="143">
        <v>-168838.05</v>
      </c>
      <c r="F32" s="142">
        <f t="shared" si="0"/>
        <v>168838.05</v>
      </c>
    </row>
    <row r="33" spans="1:6" ht="12.75">
      <c r="A33" s="146" t="s">
        <v>611</v>
      </c>
      <c r="B33" s="145" t="s">
        <v>26</v>
      </c>
      <c r="C33" s="144" t="s">
        <v>783</v>
      </c>
      <c r="D33" s="143">
        <v>17821300</v>
      </c>
      <c r="E33" s="143">
        <f>E34+E36</f>
        <v>8439789.6</v>
      </c>
      <c r="F33" s="142">
        <f t="shared" si="0"/>
        <v>9381510.4</v>
      </c>
    </row>
    <row r="34" spans="1:6" ht="12.75">
      <c r="A34" s="146" t="s">
        <v>37</v>
      </c>
      <c r="B34" s="145" t="s">
        <v>26</v>
      </c>
      <c r="C34" s="144" t="s">
        <v>784</v>
      </c>
      <c r="D34" s="143">
        <v>3322700</v>
      </c>
      <c r="E34" s="143">
        <f>E35</f>
        <v>828170.31</v>
      </c>
      <c r="F34" s="142">
        <f t="shared" si="0"/>
        <v>2494529.69</v>
      </c>
    </row>
    <row r="35" spans="1:6" ht="33.75">
      <c r="A35" s="146" t="s">
        <v>38</v>
      </c>
      <c r="B35" s="145" t="s">
        <v>26</v>
      </c>
      <c r="C35" s="144" t="s">
        <v>785</v>
      </c>
      <c r="D35" s="143">
        <v>3322700</v>
      </c>
      <c r="E35" s="143">
        <v>828170.31</v>
      </c>
      <c r="F35" s="142">
        <f t="shared" si="0"/>
        <v>2494529.69</v>
      </c>
    </row>
    <row r="36" spans="1:6" ht="12.75">
      <c r="A36" s="146" t="s">
        <v>39</v>
      </c>
      <c r="B36" s="145" t="s">
        <v>26</v>
      </c>
      <c r="C36" s="144" t="s">
        <v>786</v>
      </c>
      <c r="D36" s="143">
        <v>14498600</v>
      </c>
      <c r="E36" s="143">
        <f>E37+E40</f>
        <v>7611619.29</v>
      </c>
      <c r="F36" s="142">
        <f t="shared" si="0"/>
        <v>6886980.71</v>
      </c>
    </row>
    <row r="37" spans="1:6" ht="12.75">
      <c r="A37" s="146" t="s">
        <v>40</v>
      </c>
      <c r="B37" s="145" t="s">
        <v>26</v>
      </c>
      <c r="C37" s="144" t="s">
        <v>787</v>
      </c>
      <c r="D37" s="143">
        <v>8200000</v>
      </c>
      <c r="E37" s="143">
        <f>E38</f>
        <v>5772061.26</v>
      </c>
      <c r="F37" s="142">
        <f t="shared" si="0"/>
        <v>2427938.74</v>
      </c>
    </row>
    <row r="38" spans="2:6" ht="12.75">
      <c r="B38" s="145" t="s">
        <v>26</v>
      </c>
      <c r="C38" s="144" t="s">
        <v>788</v>
      </c>
      <c r="D38" s="143">
        <v>8200000</v>
      </c>
      <c r="E38" s="143">
        <v>5772061.26</v>
      </c>
      <c r="F38" s="142">
        <f t="shared" si="0"/>
        <v>2427938.74</v>
      </c>
    </row>
    <row r="39" spans="1:6" ht="12.75">
      <c r="A39" s="146" t="s">
        <v>41</v>
      </c>
      <c r="B39" s="145" t="s">
        <v>26</v>
      </c>
      <c r="C39" s="144" t="s">
        <v>789</v>
      </c>
      <c r="D39" s="143">
        <v>6298600</v>
      </c>
      <c r="E39" s="143">
        <f>E40</f>
        <v>1839558.03</v>
      </c>
      <c r="F39" s="142">
        <f t="shared" si="0"/>
        <v>4459041.97</v>
      </c>
    </row>
    <row r="40" spans="1:6" ht="33.75">
      <c r="A40" s="146" t="s">
        <v>771</v>
      </c>
      <c r="B40" s="145" t="s">
        <v>26</v>
      </c>
      <c r="C40" s="144" t="s">
        <v>790</v>
      </c>
      <c r="D40" s="143">
        <v>6298600</v>
      </c>
      <c r="E40" s="143">
        <v>1839558.03</v>
      </c>
      <c r="F40" s="142">
        <f t="shared" si="0"/>
        <v>4459041.97</v>
      </c>
    </row>
    <row r="41" spans="1:6" ht="12.75">
      <c r="A41" s="146" t="s">
        <v>610</v>
      </c>
      <c r="B41" s="145" t="s">
        <v>26</v>
      </c>
      <c r="C41" s="144" t="s">
        <v>791</v>
      </c>
      <c r="D41" s="143">
        <v>3900</v>
      </c>
      <c r="E41" s="143" t="s">
        <v>30</v>
      </c>
      <c r="F41" s="142" t="str">
        <f t="shared" si="0"/>
        <v>-</v>
      </c>
    </row>
    <row r="42" spans="1:6" ht="37.5" customHeight="1">
      <c r="A42" s="146" t="s">
        <v>42</v>
      </c>
      <c r="B42" s="145" t="s">
        <v>26</v>
      </c>
      <c r="C42" s="144" t="s">
        <v>792</v>
      </c>
      <c r="D42" s="143">
        <v>3900</v>
      </c>
      <c r="E42" s="143"/>
      <c r="F42" s="142">
        <f t="shared" si="0"/>
        <v>3900</v>
      </c>
    </row>
    <row r="43" spans="1:6" ht="60" customHeight="1">
      <c r="A43" s="146" t="s">
        <v>43</v>
      </c>
      <c r="B43" s="145" t="s">
        <v>26</v>
      </c>
      <c r="C43" s="144" t="s">
        <v>793</v>
      </c>
      <c r="D43" s="143">
        <v>3900</v>
      </c>
      <c r="E43" s="143" t="s">
        <v>30</v>
      </c>
      <c r="F43" s="142" t="str">
        <f t="shared" si="0"/>
        <v>-</v>
      </c>
    </row>
    <row r="44" spans="1:6" ht="33.75">
      <c r="A44" s="146" t="s">
        <v>609</v>
      </c>
      <c r="B44" s="145" t="s">
        <v>26</v>
      </c>
      <c r="C44" s="144" t="s">
        <v>794</v>
      </c>
      <c r="D44" s="143">
        <f>D45+D48</f>
        <v>1062781</v>
      </c>
      <c r="E44" s="143">
        <f>E45</f>
        <v>257125.35</v>
      </c>
      <c r="F44" s="142">
        <f t="shared" si="0"/>
        <v>805655.65</v>
      </c>
    </row>
    <row r="45" spans="1:6" ht="70.5" customHeight="1">
      <c r="A45" s="147" t="s">
        <v>44</v>
      </c>
      <c r="B45" s="145" t="s">
        <v>26</v>
      </c>
      <c r="C45" s="144" t="s">
        <v>795</v>
      </c>
      <c r="D45" s="143">
        <v>18000</v>
      </c>
      <c r="E45" s="143">
        <f>E46</f>
        <v>257125.35</v>
      </c>
      <c r="F45" s="142" t="str">
        <f t="shared" si="0"/>
        <v>-</v>
      </c>
    </row>
    <row r="46" spans="1:6" ht="33.75">
      <c r="A46" s="146" t="s">
        <v>45</v>
      </c>
      <c r="B46" s="145" t="s">
        <v>26</v>
      </c>
      <c r="C46" s="144" t="s">
        <v>796</v>
      </c>
      <c r="D46" s="143">
        <v>18000</v>
      </c>
      <c r="E46" s="143">
        <v>257125.35</v>
      </c>
      <c r="F46" s="142" t="str">
        <f t="shared" si="0"/>
        <v>-</v>
      </c>
    </row>
    <row r="47" spans="1:6" ht="33.75">
      <c r="A47" s="146" t="s">
        <v>46</v>
      </c>
      <c r="B47" s="145" t="s">
        <v>26</v>
      </c>
      <c r="C47" s="144" t="s">
        <v>797</v>
      </c>
      <c r="D47" s="143">
        <v>18000</v>
      </c>
      <c r="E47" s="143">
        <v>257125.35</v>
      </c>
      <c r="F47" s="142" t="str">
        <f t="shared" si="0"/>
        <v>-</v>
      </c>
    </row>
    <row r="48" spans="1:6" ht="67.5">
      <c r="A48" s="207" t="s">
        <v>877</v>
      </c>
      <c r="B48" s="145" t="s">
        <v>26</v>
      </c>
      <c r="C48" s="144" t="s">
        <v>878</v>
      </c>
      <c r="D48" s="143">
        <v>1044781</v>
      </c>
      <c r="E48" s="143">
        <f>-E48</f>
        <v>0</v>
      </c>
      <c r="F48" s="142">
        <f>D48</f>
        <v>1044781</v>
      </c>
    </row>
    <row r="49" spans="1:6" ht="67.5">
      <c r="A49" s="207" t="s">
        <v>879</v>
      </c>
      <c r="B49" s="145" t="s">
        <v>26</v>
      </c>
      <c r="C49" s="144" t="s">
        <v>881</v>
      </c>
      <c r="D49" s="143">
        <v>1044781</v>
      </c>
      <c r="E49" s="143" t="s">
        <v>30</v>
      </c>
      <c r="F49" s="142">
        <v>0</v>
      </c>
    </row>
    <row r="50" spans="1:6" ht="67.5">
      <c r="A50" s="207" t="s">
        <v>880</v>
      </c>
      <c r="B50" s="145" t="s">
        <v>26</v>
      </c>
      <c r="C50" s="144" t="s">
        <v>882</v>
      </c>
      <c r="D50" s="143">
        <v>1044781</v>
      </c>
      <c r="E50" s="143">
        <v>0</v>
      </c>
      <c r="F50" s="142">
        <v>0</v>
      </c>
    </row>
    <row r="51" spans="1:6" ht="22.5">
      <c r="A51" s="146" t="s">
        <v>608</v>
      </c>
      <c r="B51" s="145" t="s">
        <v>26</v>
      </c>
      <c r="C51" s="144" t="s">
        <v>798</v>
      </c>
      <c r="D51" s="143">
        <v>278400</v>
      </c>
      <c r="E51" s="143">
        <f>E52</f>
        <v>208759.41</v>
      </c>
      <c r="F51" s="142">
        <f t="shared" si="0"/>
        <v>69640.59</v>
      </c>
    </row>
    <row r="52" spans="1:6" ht="67.5">
      <c r="A52" s="147" t="s">
        <v>47</v>
      </c>
      <c r="B52" s="145" t="s">
        <v>26</v>
      </c>
      <c r="C52" s="144" t="s">
        <v>799</v>
      </c>
      <c r="D52" s="143">
        <v>278400</v>
      </c>
      <c r="E52" s="143">
        <f>E53</f>
        <v>208759.41</v>
      </c>
      <c r="F52" s="142">
        <f aca="true" t="shared" si="1" ref="F52:F82">IF(OR(D52="-",E52&gt;=D52),"-",D52-IF(E52="-",0,E52))</f>
        <v>69640.59</v>
      </c>
    </row>
    <row r="53" spans="1:6" ht="78.75">
      <c r="A53" s="147" t="s">
        <v>607</v>
      </c>
      <c r="B53" s="145" t="s">
        <v>26</v>
      </c>
      <c r="C53" s="144" t="s">
        <v>800</v>
      </c>
      <c r="D53" s="143">
        <v>278400</v>
      </c>
      <c r="E53" s="143">
        <f>E54</f>
        <v>208759.41</v>
      </c>
      <c r="F53" s="142">
        <f t="shared" si="1"/>
        <v>69640.59</v>
      </c>
    </row>
    <row r="54" spans="1:6" ht="73.5" customHeight="1">
      <c r="A54" s="147" t="s">
        <v>48</v>
      </c>
      <c r="B54" s="145" t="s">
        <v>26</v>
      </c>
      <c r="C54" s="144" t="s">
        <v>801</v>
      </c>
      <c r="D54" s="143">
        <v>278400</v>
      </c>
      <c r="E54" s="143">
        <v>208759.41</v>
      </c>
      <c r="F54" s="142">
        <f t="shared" si="1"/>
        <v>69640.59</v>
      </c>
    </row>
    <row r="55" spans="1:6" ht="12.75">
      <c r="A55" s="146" t="s">
        <v>606</v>
      </c>
      <c r="B55" s="145" t="s">
        <v>26</v>
      </c>
      <c r="C55" s="144" t="s">
        <v>743</v>
      </c>
      <c r="D55" s="143">
        <v>6000</v>
      </c>
      <c r="E55" s="143">
        <f>E58</f>
        <v>58030</v>
      </c>
      <c r="F55" s="142" t="str">
        <f t="shared" si="1"/>
        <v>-</v>
      </c>
    </row>
    <row r="56" spans="1:6" ht="33.75">
      <c r="A56" s="146" t="s">
        <v>605</v>
      </c>
      <c r="B56" s="145" t="s">
        <v>26</v>
      </c>
      <c r="C56" s="144" t="s">
        <v>802</v>
      </c>
      <c r="D56" s="143">
        <v>6000</v>
      </c>
      <c r="E56" s="143" t="s">
        <v>30</v>
      </c>
      <c r="F56" s="142" t="str">
        <f t="shared" si="1"/>
        <v>-</v>
      </c>
    </row>
    <row r="57" spans="1:6" ht="45">
      <c r="A57" s="146" t="s">
        <v>604</v>
      </c>
      <c r="B57" s="145" t="s">
        <v>26</v>
      </c>
      <c r="C57" s="144" t="s">
        <v>803</v>
      </c>
      <c r="D57" s="143">
        <v>6000</v>
      </c>
      <c r="E57" s="143" t="s">
        <v>30</v>
      </c>
      <c r="F57" s="142" t="str">
        <f t="shared" si="1"/>
        <v>-</v>
      </c>
    </row>
    <row r="58" spans="1:6" ht="22.5">
      <c r="A58" s="146" t="s">
        <v>742</v>
      </c>
      <c r="B58" s="145" t="s">
        <v>26</v>
      </c>
      <c r="C58" s="144" t="s">
        <v>804</v>
      </c>
      <c r="D58" s="143"/>
      <c r="E58" s="143">
        <f>E59</f>
        <v>58030</v>
      </c>
      <c r="F58" s="142" t="str">
        <f t="shared" si="1"/>
        <v>-</v>
      </c>
    </row>
    <row r="59" spans="1:6" ht="33.75">
      <c r="A59" s="146" t="s">
        <v>770</v>
      </c>
      <c r="B59" s="145" t="s">
        <v>26</v>
      </c>
      <c r="C59" s="144" t="s">
        <v>805</v>
      </c>
      <c r="D59" s="143"/>
      <c r="E59" s="143">
        <f>E60</f>
        <v>58030</v>
      </c>
      <c r="F59" s="142" t="str">
        <f t="shared" si="1"/>
        <v>-</v>
      </c>
    </row>
    <row r="60" spans="1:6" ht="67.5">
      <c r="A60" s="146" t="s">
        <v>769</v>
      </c>
      <c r="B60" s="145" t="s">
        <v>26</v>
      </c>
      <c r="C60" s="144" t="s">
        <v>806</v>
      </c>
      <c r="D60" s="143"/>
      <c r="E60" s="143">
        <v>58030</v>
      </c>
      <c r="F60" s="142" t="str">
        <f t="shared" si="1"/>
        <v>-</v>
      </c>
    </row>
    <row r="61" spans="1:6" ht="12.75">
      <c r="A61" s="146" t="s">
        <v>603</v>
      </c>
      <c r="B61" s="145" t="s">
        <v>26</v>
      </c>
      <c r="C61" s="144" t="s">
        <v>807</v>
      </c>
      <c r="D61" s="143">
        <v>10000</v>
      </c>
      <c r="E61" s="143" t="s">
        <v>30</v>
      </c>
      <c r="F61" s="142" t="str">
        <f t="shared" si="1"/>
        <v>-</v>
      </c>
    </row>
    <row r="62" spans="1:6" ht="12.75">
      <c r="A62" s="146" t="s">
        <v>49</v>
      </c>
      <c r="B62" s="145" t="s">
        <v>26</v>
      </c>
      <c r="C62" s="144" t="s">
        <v>808</v>
      </c>
      <c r="D62" s="143">
        <v>10000</v>
      </c>
      <c r="E62" s="143" t="s">
        <v>30</v>
      </c>
      <c r="F62" s="142" t="str">
        <f t="shared" si="1"/>
        <v>-</v>
      </c>
    </row>
    <row r="63" spans="1:6" ht="22.5">
      <c r="A63" s="146" t="s">
        <v>50</v>
      </c>
      <c r="B63" s="145" t="s">
        <v>26</v>
      </c>
      <c r="C63" s="144" t="s">
        <v>809</v>
      </c>
      <c r="D63" s="143">
        <v>10000</v>
      </c>
      <c r="E63" s="143" t="s">
        <v>30</v>
      </c>
      <c r="F63" s="142" t="str">
        <f t="shared" si="1"/>
        <v>-</v>
      </c>
    </row>
    <row r="64" spans="1:6" ht="12.75">
      <c r="A64" s="146" t="s">
        <v>602</v>
      </c>
      <c r="B64" s="145" t="s">
        <v>26</v>
      </c>
      <c r="C64" s="144" t="s">
        <v>810</v>
      </c>
      <c r="D64" s="143">
        <f>D65</f>
        <v>60301934</v>
      </c>
      <c r="E64" s="143">
        <f>E65+E88+E84</f>
        <v>29230091.520000003</v>
      </c>
      <c r="F64" s="142">
        <f t="shared" si="1"/>
        <v>31071842.479999997</v>
      </c>
    </row>
    <row r="65" spans="1:6" ht="33.75">
      <c r="A65" s="146" t="s">
        <v>601</v>
      </c>
      <c r="B65" s="145" t="s">
        <v>26</v>
      </c>
      <c r="C65" s="144" t="s">
        <v>811</v>
      </c>
      <c r="D65" s="143">
        <f>D66+D69+D81+D76</f>
        <v>60301934</v>
      </c>
      <c r="E65" s="143">
        <f>E69+E76+E81+E66</f>
        <v>29198195.630000003</v>
      </c>
      <c r="F65" s="142">
        <f t="shared" si="1"/>
        <v>31103738.369999997</v>
      </c>
    </row>
    <row r="66" spans="1:6" ht="22.5">
      <c r="A66" s="146" t="s">
        <v>768</v>
      </c>
      <c r="B66" s="145" t="s">
        <v>26</v>
      </c>
      <c r="C66" s="144" t="s">
        <v>812</v>
      </c>
      <c r="D66" s="143">
        <v>7294200</v>
      </c>
      <c r="E66" s="143">
        <f>E67</f>
        <v>6564780</v>
      </c>
      <c r="F66" s="142">
        <f t="shared" si="1"/>
        <v>729420</v>
      </c>
    </row>
    <row r="67" spans="1:6" ht="12.75">
      <c r="A67" s="146" t="s">
        <v>51</v>
      </c>
      <c r="B67" s="145" t="s">
        <v>26</v>
      </c>
      <c r="C67" s="144" t="s">
        <v>813</v>
      </c>
      <c r="D67" s="143">
        <v>7294200</v>
      </c>
      <c r="E67" s="143">
        <f>E68</f>
        <v>6564780</v>
      </c>
      <c r="F67" s="142">
        <f t="shared" si="1"/>
        <v>729420</v>
      </c>
    </row>
    <row r="68" spans="1:6" ht="22.5">
      <c r="A68" s="146" t="s">
        <v>52</v>
      </c>
      <c r="B68" s="145" t="s">
        <v>26</v>
      </c>
      <c r="C68" s="144" t="s">
        <v>814</v>
      </c>
      <c r="D68" s="143">
        <v>7294200</v>
      </c>
      <c r="E68" s="143">
        <v>6564780</v>
      </c>
      <c r="F68" s="142">
        <f t="shared" si="1"/>
        <v>729420</v>
      </c>
    </row>
    <row r="69" spans="1:6" ht="22.5">
      <c r="A69" s="146" t="s">
        <v>53</v>
      </c>
      <c r="B69" s="145" t="s">
        <v>26</v>
      </c>
      <c r="C69" s="144" t="s">
        <v>815</v>
      </c>
      <c r="D69" s="143">
        <f>D72+D74+D70</f>
        <v>47119634</v>
      </c>
      <c r="E69" s="143">
        <f>E72+E74</f>
        <v>17882140.630000003</v>
      </c>
      <c r="F69" s="142">
        <f t="shared" si="1"/>
        <v>29237493.369999997</v>
      </c>
    </row>
    <row r="70" spans="1:6" ht="33.75">
      <c r="A70" s="16" t="s">
        <v>891</v>
      </c>
      <c r="B70" s="145" t="s">
        <v>26</v>
      </c>
      <c r="C70" s="179" t="s">
        <v>893</v>
      </c>
      <c r="D70" s="143">
        <f>D71</f>
        <v>19756000</v>
      </c>
      <c r="E70" s="143"/>
      <c r="F70" s="142"/>
    </row>
    <row r="71" spans="1:6" ht="33.75">
      <c r="A71" s="16" t="s">
        <v>892</v>
      </c>
      <c r="B71" s="145" t="s">
        <v>26</v>
      </c>
      <c r="C71" s="179" t="s">
        <v>894</v>
      </c>
      <c r="D71" s="143">
        <v>19756000</v>
      </c>
      <c r="E71" s="143"/>
      <c r="F71" s="142"/>
    </row>
    <row r="72" spans="1:6" ht="67.5">
      <c r="A72" s="147" t="s">
        <v>600</v>
      </c>
      <c r="B72" s="145" t="s">
        <v>26</v>
      </c>
      <c r="C72" s="144" t="s">
        <v>816</v>
      </c>
      <c r="D72" s="143">
        <v>4824800</v>
      </c>
      <c r="E72" s="143">
        <v>4824800</v>
      </c>
      <c r="F72" s="142">
        <f>D72-E72</f>
        <v>0</v>
      </c>
    </row>
    <row r="73" spans="1:6" ht="78.75">
      <c r="A73" s="147" t="s">
        <v>599</v>
      </c>
      <c r="B73" s="145" t="s">
        <v>26</v>
      </c>
      <c r="C73" s="144" t="s">
        <v>817</v>
      </c>
      <c r="D73" s="143">
        <v>4824800</v>
      </c>
      <c r="E73" s="143">
        <v>4824800</v>
      </c>
      <c r="F73" s="142">
        <f>D73-E73</f>
        <v>0</v>
      </c>
    </row>
    <row r="74" spans="1:6" ht="12.75">
      <c r="A74" s="146" t="s">
        <v>718</v>
      </c>
      <c r="B74" s="145" t="s">
        <v>26</v>
      </c>
      <c r="C74" s="144" t="s">
        <v>818</v>
      </c>
      <c r="D74" s="143">
        <f>D75</f>
        <v>22538834</v>
      </c>
      <c r="E74" s="143">
        <f>E75</f>
        <v>13057340.63</v>
      </c>
      <c r="F74" s="142">
        <f t="shared" si="1"/>
        <v>9481493.37</v>
      </c>
    </row>
    <row r="75" spans="1:6" ht="12.75">
      <c r="A75" s="146" t="s">
        <v>717</v>
      </c>
      <c r="B75" s="145" t="s">
        <v>26</v>
      </c>
      <c r="C75" s="144" t="s">
        <v>819</v>
      </c>
      <c r="D75" s="143">
        <v>22538834</v>
      </c>
      <c r="E75" s="143">
        <v>13057340.63</v>
      </c>
      <c r="F75" s="142">
        <f t="shared" si="1"/>
        <v>9481493.37</v>
      </c>
    </row>
    <row r="76" spans="1:6" ht="22.5">
      <c r="A76" s="146" t="s">
        <v>767</v>
      </c>
      <c r="B76" s="145" t="s">
        <v>26</v>
      </c>
      <c r="C76" s="144" t="s">
        <v>820</v>
      </c>
      <c r="D76" s="143">
        <v>234700</v>
      </c>
      <c r="E76" s="143">
        <f>E77+E79</f>
        <v>176275</v>
      </c>
      <c r="F76" s="142">
        <f t="shared" si="1"/>
        <v>58425</v>
      </c>
    </row>
    <row r="77" spans="1:6" ht="33.75">
      <c r="A77" s="146" t="s">
        <v>56</v>
      </c>
      <c r="B77" s="145" t="s">
        <v>26</v>
      </c>
      <c r="C77" s="144" t="s">
        <v>821</v>
      </c>
      <c r="D77" s="143">
        <v>1000</v>
      </c>
      <c r="E77" s="143">
        <v>1000</v>
      </c>
      <c r="F77" s="142"/>
    </row>
    <row r="78" spans="1:6" ht="33.75">
      <c r="A78" s="146" t="s">
        <v>57</v>
      </c>
      <c r="B78" s="145" t="s">
        <v>26</v>
      </c>
      <c r="C78" s="144" t="s">
        <v>822</v>
      </c>
      <c r="D78" s="143">
        <v>1000</v>
      </c>
      <c r="E78" s="143">
        <v>1000</v>
      </c>
      <c r="F78" s="142"/>
    </row>
    <row r="79" spans="1:6" ht="33.75">
      <c r="A79" s="146" t="s">
        <v>54</v>
      </c>
      <c r="B79" s="145" t="s">
        <v>26</v>
      </c>
      <c r="C79" s="144" t="s">
        <v>823</v>
      </c>
      <c r="D79" s="143">
        <v>233700</v>
      </c>
      <c r="E79" s="143">
        <f>E80</f>
        <v>175275</v>
      </c>
      <c r="F79" s="142">
        <f t="shared" si="1"/>
        <v>58425</v>
      </c>
    </row>
    <row r="80" spans="1:6" ht="33.75">
      <c r="A80" s="146" t="s">
        <v>55</v>
      </c>
      <c r="B80" s="145" t="s">
        <v>26</v>
      </c>
      <c r="C80" s="144" t="s">
        <v>824</v>
      </c>
      <c r="D80" s="143">
        <v>233700</v>
      </c>
      <c r="E80" s="143">
        <v>175275</v>
      </c>
      <c r="F80" s="142">
        <f t="shared" si="1"/>
        <v>58425</v>
      </c>
    </row>
    <row r="81" spans="1:6" ht="12.75">
      <c r="A81" s="146" t="s">
        <v>58</v>
      </c>
      <c r="B81" s="145" t="s">
        <v>26</v>
      </c>
      <c r="C81" s="144" t="s">
        <v>825</v>
      </c>
      <c r="D81" s="208">
        <f>D82</f>
        <v>5653400</v>
      </c>
      <c r="E81" s="208">
        <f>E82</f>
        <v>4575000</v>
      </c>
      <c r="F81" s="209">
        <f t="shared" si="1"/>
        <v>1078400</v>
      </c>
    </row>
    <row r="82" spans="1:6" ht="22.5">
      <c r="A82" s="146" t="s">
        <v>59</v>
      </c>
      <c r="B82" s="145" t="s">
        <v>26</v>
      </c>
      <c r="C82" s="144" t="s">
        <v>826</v>
      </c>
      <c r="D82" s="208">
        <f>D83</f>
        <v>5653400</v>
      </c>
      <c r="E82" s="208">
        <f>E83</f>
        <v>4575000</v>
      </c>
      <c r="F82" s="209">
        <f t="shared" si="1"/>
        <v>1078400</v>
      </c>
    </row>
    <row r="83" spans="1:6" ht="22.5">
      <c r="A83" s="146" t="s">
        <v>60</v>
      </c>
      <c r="B83" s="145" t="s">
        <v>26</v>
      </c>
      <c r="C83" s="144" t="s">
        <v>827</v>
      </c>
      <c r="D83" s="208">
        <v>5653400</v>
      </c>
      <c r="E83" s="208">
        <v>4575000</v>
      </c>
      <c r="F83" s="209">
        <f>D83-E83</f>
        <v>1078400</v>
      </c>
    </row>
    <row r="84" spans="1:6" ht="78.75">
      <c r="A84" s="146" t="s">
        <v>883</v>
      </c>
      <c r="B84" s="145" t="s">
        <v>26</v>
      </c>
      <c r="C84" s="144" t="s">
        <v>884</v>
      </c>
      <c r="D84" s="143" t="s">
        <v>30</v>
      </c>
      <c r="E84" s="143">
        <f>E85</f>
        <v>40853.98</v>
      </c>
      <c r="F84" s="142"/>
    </row>
    <row r="85" spans="1:6" ht="56.25">
      <c r="A85" s="16" t="s">
        <v>885</v>
      </c>
      <c r="B85" s="145" t="s">
        <v>26</v>
      </c>
      <c r="C85" s="179" t="s">
        <v>888</v>
      </c>
      <c r="D85" s="143" t="s">
        <v>30</v>
      </c>
      <c r="E85" s="18">
        <v>40853.98</v>
      </c>
      <c r="F85" s="142"/>
    </row>
    <row r="86" spans="1:6" ht="56.25">
      <c r="A86" s="16" t="s">
        <v>886</v>
      </c>
      <c r="B86" s="145" t="s">
        <v>26</v>
      </c>
      <c r="C86" s="179" t="s">
        <v>889</v>
      </c>
      <c r="D86" s="143" t="s">
        <v>30</v>
      </c>
      <c r="E86" s="18">
        <v>40853.98</v>
      </c>
      <c r="F86" s="142"/>
    </row>
    <row r="87" spans="1:6" ht="45">
      <c r="A87" s="16" t="s">
        <v>887</v>
      </c>
      <c r="B87" s="145" t="s">
        <v>26</v>
      </c>
      <c r="C87" s="179" t="s">
        <v>890</v>
      </c>
      <c r="D87" s="143" t="s">
        <v>30</v>
      </c>
      <c r="E87" s="18">
        <v>40853.98</v>
      </c>
      <c r="F87" s="142"/>
    </row>
    <row r="88" spans="1:6" ht="33.75">
      <c r="A88" s="16" t="s">
        <v>830</v>
      </c>
      <c r="B88" s="145"/>
      <c r="C88" s="179" t="s">
        <v>833</v>
      </c>
      <c r="D88" s="143" t="s">
        <v>30</v>
      </c>
      <c r="E88" s="143">
        <f>E89</f>
        <v>-8958.09</v>
      </c>
      <c r="F88" s="142"/>
    </row>
    <row r="89" spans="1:6" ht="45">
      <c r="A89" s="16" t="s">
        <v>831</v>
      </c>
      <c r="B89" s="145"/>
      <c r="C89" s="179" t="s">
        <v>834</v>
      </c>
      <c r="D89" s="143" t="s">
        <v>30</v>
      </c>
      <c r="E89" s="143">
        <f>E90</f>
        <v>-8958.09</v>
      </c>
      <c r="F89" s="142"/>
    </row>
    <row r="90" spans="1:6" ht="45.75" thickBot="1">
      <c r="A90" s="16" t="s">
        <v>832</v>
      </c>
      <c r="B90" s="145"/>
      <c r="C90" s="179" t="s">
        <v>835</v>
      </c>
      <c r="D90" s="143" t="s">
        <v>30</v>
      </c>
      <c r="E90" s="143">
        <v>-8958.09</v>
      </c>
      <c r="F90" s="142"/>
    </row>
    <row r="91" spans="1:6" ht="12.75" customHeight="1">
      <c r="A91" s="141"/>
      <c r="B91" s="140"/>
      <c r="C91" s="140"/>
      <c r="D91" s="139"/>
      <c r="E91" s="139"/>
      <c r="F91" s="139"/>
    </row>
  </sheetData>
  <sheetProtection/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36 F23 F21 F26 F28">
    <cfRule type="cellIs" priority="5" dxfId="0" operator="equal" stopIfTrue="1">
      <formula>0</formula>
    </cfRule>
  </conditionalFormatting>
  <printOptions/>
  <pageMargins left="0.38" right="0.2362204724409449" top="0.15748031496062992" bottom="0.15748031496062992" header="0" footer="0"/>
  <pageSetup fitToHeight="2" fitToWidth="1" horizontalDpi="600" verticalDpi="600" orientation="portrait" pageOrder="overThenDown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3"/>
  <sheetViews>
    <sheetView zoomScalePageLayoutView="0" workbookViewId="0" topLeftCell="A423">
      <selection activeCell="A2" sqref="A2:K428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72" customWidth="1"/>
    <col min="10" max="10" width="12.421875" style="72" customWidth="1"/>
    <col min="11" max="11" width="13.421875" style="72" customWidth="1"/>
    <col min="12" max="12" width="9.140625" style="72" customWidth="1"/>
    <col min="13" max="13" width="10.8515625" style="72" bestFit="1" customWidth="1"/>
    <col min="14" max="14" width="11.00390625" style="72" customWidth="1"/>
    <col min="15" max="15" width="10.8515625" style="72" bestFit="1" customWidth="1"/>
    <col min="16" max="16" width="11.28125" style="72" customWidth="1"/>
    <col min="17" max="16384" width="9.140625" style="72" customWidth="1"/>
  </cols>
  <sheetData>
    <row r="1" spans="1:9" ht="9" customHeight="1">
      <c r="A1" s="128"/>
      <c r="B1" s="128"/>
      <c r="C1" s="128"/>
      <c r="D1" s="128"/>
      <c r="E1" s="128"/>
      <c r="F1" s="128"/>
      <c r="G1" s="128"/>
      <c r="H1" s="128"/>
      <c r="I1" s="128"/>
    </row>
    <row r="2" spans="1:11" ht="19.5" customHeight="1">
      <c r="A2" s="250" t="s">
        <v>552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9" ht="12.75">
      <c r="A3" s="127"/>
      <c r="B3" s="127"/>
      <c r="C3" s="127"/>
      <c r="D3" s="127"/>
      <c r="E3" s="127"/>
      <c r="F3" s="127"/>
      <c r="G3" s="127"/>
      <c r="H3" s="254"/>
      <c r="I3" s="254"/>
    </row>
    <row r="4" spans="1:11" ht="12.75" customHeight="1">
      <c r="A4" s="255" t="s">
        <v>551</v>
      </c>
      <c r="B4" s="257" t="s">
        <v>550</v>
      </c>
      <c r="C4" s="260" t="s">
        <v>17</v>
      </c>
      <c r="D4" s="262" t="s">
        <v>63</v>
      </c>
      <c r="E4" s="263"/>
      <c r="F4" s="263"/>
      <c r="G4" s="263"/>
      <c r="H4" s="263"/>
      <c r="I4" s="258" t="s">
        <v>19</v>
      </c>
      <c r="J4" s="266" t="s">
        <v>20</v>
      </c>
      <c r="K4" s="253" t="s">
        <v>21</v>
      </c>
    </row>
    <row r="5" spans="1:15" ht="28.5" customHeight="1">
      <c r="A5" s="256"/>
      <c r="B5" s="257"/>
      <c r="C5" s="261"/>
      <c r="D5" s="264"/>
      <c r="E5" s="265"/>
      <c r="F5" s="265"/>
      <c r="G5" s="265"/>
      <c r="H5" s="265"/>
      <c r="I5" s="259"/>
      <c r="J5" s="266"/>
      <c r="K5" s="253"/>
      <c r="O5" s="123"/>
    </row>
    <row r="6" spans="1:15" ht="22.5" customHeight="1">
      <c r="A6" s="126"/>
      <c r="B6" s="125" t="s">
        <v>64</v>
      </c>
      <c r="C6" s="124">
        <v>200</v>
      </c>
      <c r="D6" s="251" t="s">
        <v>836</v>
      </c>
      <c r="E6" s="252"/>
      <c r="F6" s="252"/>
      <c r="G6" s="252"/>
      <c r="H6" s="252"/>
      <c r="I6" s="85">
        <f>I7+I402</f>
        <v>87660432</v>
      </c>
      <c r="J6" s="85">
        <f>J7+J402</f>
        <v>19396051.179999996</v>
      </c>
      <c r="K6" s="85">
        <f>K7+K402</f>
        <v>66877677.73</v>
      </c>
      <c r="L6" s="90"/>
      <c r="O6" s="123"/>
    </row>
    <row r="7" spans="1:16" ht="25.5" customHeight="1">
      <c r="A7" s="96" t="s">
        <v>549</v>
      </c>
      <c r="B7" s="99" t="s">
        <v>548</v>
      </c>
      <c r="C7" s="99"/>
      <c r="D7" s="96" t="s">
        <v>14</v>
      </c>
      <c r="E7" s="96" t="s">
        <v>475</v>
      </c>
      <c r="F7" s="96" t="s">
        <v>475</v>
      </c>
      <c r="G7" s="106" t="s">
        <v>622</v>
      </c>
      <c r="H7" s="96" t="s">
        <v>456</v>
      </c>
      <c r="I7" s="86">
        <f>I8+I89+I99+I135+I193+I318+I372+I380+I395</f>
        <v>86489232</v>
      </c>
      <c r="J7" s="86">
        <f>J8+J89+J99+J135+J193+J318+J372+J380+J395</f>
        <v>18620684.369999997</v>
      </c>
      <c r="K7" s="86">
        <f>K8+K89+K99+K135+K193+K318+K372+K380+K395</f>
        <v>66481844.54</v>
      </c>
      <c r="L7" s="90"/>
      <c r="O7" s="123"/>
      <c r="P7" s="123"/>
    </row>
    <row r="8" spans="1:16" s="185" customFormat="1" ht="12.75">
      <c r="A8" s="119"/>
      <c r="B8" s="114" t="s">
        <v>476</v>
      </c>
      <c r="C8" s="114"/>
      <c r="D8" s="119" t="s">
        <v>14</v>
      </c>
      <c r="E8" s="119" t="s">
        <v>454</v>
      </c>
      <c r="F8" s="119" t="s">
        <v>475</v>
      </c>
      <c r="G8" s="183" t="s">
        <v>622</v>
      </c>
      <c r="H8" s="119" t="s">
        <v>456</v>
      </c>
      <c r="I8" s="121">
        <f>I9+I31+I41+I48</f>
        <v>8161550</v>
      </c>
      <c r="J8" s="121">
        <f>J9+J31+J41+J48</f>
        <v>4138731.5500000003</v>
      </c>
      <c r="K8" s="121">
        <f>K9+K31+K41+K48</f>
        <v>3729618.4499999997</v>
      </c>
      <c r="L8" s="184"/>
      <c r="O8" s="186"/>
      <c r="P8" s="186"/>
    </row>
    <row r="9" spans="1:16" s="185" customFormat="1" ht="50.25" customHeight="1">
      <c r="A9" s="119"/>
      <c r="B9" s="114" t="s">
        <v>547</v>
      </c>
      <c r="C9" s="114"/>
      <c r="D9" s="119" t="s">
        <v>14</v>
      </c>
      <c r="E9" s="119" t="s">
        <v>454</v>
      </c>
      <c r="F9" s="119" t="s">
        <v>509</v>
      </c>
      <c r="G9" s="183" t="s">
        <v>622</v>
      </c>
      <c r="H9" s="119" t="s">
        <v>456</v>
      </c>
      <c r="I9" s="121">
        <f aca="true" t="shared" si="0" ref="I9:K10">I10</f>
        <v>5858700</v>
      </c>
      <c r="J9" s="121">
        <f t="shared" si="0"/>
        <v>3130856.74</v>
      </c>
      <c r="K9" s="121">
        <f t="shared" si="0"/>
        <v>2727843.26</v>
      </c>
      <c r="L9" s="184"/>
      <c r="O9" s="186"/>
      <c r="P9" s="186"/>
    </row>
    <row r="10" spans="1:16" s="185" customFormat="1" ht="24">
      <c r="A10" s="119"/>
      <c r="B10" s="114" t="s">
        <v>460</v>
      </c>
      <c r="C10" s="114"/>
      <c r="D10" s="119" t="s">
        <v>14</v>
      </c>
      <c r="E10" s="119" t="s">
        <v>454</v>
      </c>
      <c r="F10" s="119" t="s">
        <v>509</v>
      </c>
      <c r="G10" s="119" t="s">
        <v>621</v>
      </c>
      <c r="H10" s="119" t="s">
        <v>456</v>
      </c>
      <c r="I10" s="121">
        <f t="shared" si="0"/>
        <v>5858700</v>
      </c>
      <c r="J10" s="121">
        <f t="shared" si="0"/>
        <v>3130856.74</v>
      </c>
      <c r="K10" s="121">
        <f t="shared" si="0"/>
        <v>2727843.26</v>
      </c>
      <c r="L10" s="184"/>
      <c r="O10" s="186"/>
      <c r="P10" s="186"/>
    </row>
    <row r="11" spans="1:12" s="185" customFormat="1" ht="28.5" customHeight="1">
      <c r="A11" s="119"/>
      <c r="B11" s="187" t="s">
        <v>546</v>
      </c>
      <c r="C11" s="187"/>
      <c r="D11" s="119" t="s">
        <v>14</v>
      </c>
      <c r="E11" s="119" t="s">
        <v>454</v>
      </c>
      <c r="F11" s="119" t="s">
        <v>509</v>
      </c>
      <c r="G11" s="119" t="s">
        <v>620</v>
      </c>
      <c r="H11" s="119" t="s">
        <v>456</v>
      </c>
      <c r="I11" s="121">
        <f>I12+I27</f>
        <v>5858700</v>
      </c>
      <c r="J11" s="121">
        <f>J12+J27</f>
        <v>3130856.74</v>
      </c>
      <c r="K11" s="121">
        <f>K12+K27</f>
        <v>2727843.26</v>
      </c>
      <c r="L11" s="184"/>
    </row>
    <row r="12" spans="1:12" s="185" customFormat="1" ht="48">
      <c r="A12" s="119"/>
      <c r="B12" s="187" t="s">
        <v>467</v>
      </c>
      <c r="C12" s="187"/>
      <c r="D12" s="119" t="s">
        <v>14</v>
      </c>
      <c r="E12" s="119" t="s">
        <v>454</v>
      </c>
      <c r="F12" s="119" t="s">
        <v>509</v>
      </c>
      <c r="G12" s="119" t="s">
        <v>619</v>
      </c>
      <c r="H12" s="119" t="s">
        <v>456</v>
      </c>
      <c r="I12" s="121">
        <f>I13+I18</f>
        <v>5857800</v>
      </c>
      <c r="J12" s="188">
        <f>J13+J18</f>
        <v>3130156.74</v>
      </c>
      <c r="K12" s="188">
        <f aca="true" t="shared" si="1" ref="K12:K26">I12-J12</f>
        <v>2727643.26</v>
      </c>
      <c r="L12" s="184"/>
    </row>
    <row r="13" spans="1:12" s="185" customFormat="1" ht="12.75">
      <c r="A13" s="119"/>
      <c r="B13" s="187" t="s">
        <v>545</v>
      </c>
      <c r="C13" s="187"/>
      <c r="D13" s="119" t="s">
        <v>14</v>
      </c>
      <c r="E13" s="119" t="s">
        <v>454</v>
      </c>
      <c r="F13" s="119" t="s">
        <v>509</v>
      </c>
      <c r="G13" s="119" t="s">
        <v>618</v>
      </c>
      <c r="H13" s="119" t="s">
        <v>456</v>
      </c>
      <c r="I13" s="121">
        <f aca="true" t="shared" si="2" ref="I13:K14">I14</f>
        <v>1256200</v>
      </c>
      <c r="J13" s="188">
        <f t="shared" si="2"/>
        <v>807648.4299999999</v>
      </c>
      <c r="K13" s="188">
        <f t="shared" si="1"/>
        <v>448551.57000000007</v>
      </c>
      <c r="L13" s="184"/>
    </row>
    <row r="14" spans="1:12" s="185" customFormat="1" ht="52.5" customHeight="1">
      <c r="A14" s="119"/>
      <c r="B14" s="109" t="s">
        <v>69</v>
      </c>
      <c r="C14" s="109"/>
      <c r="D14" s="118" t="s">
        <v>14</v>
      </c>
      <c r="E14" s="118" t="s">
        <v>454</v>
      </c>
      <c r="F14" s="118" t="s">
        <v>509</v>
      </c>
      <c r="G14" s="118" t="s">
        <v>618</v>
      </c>
      <c r="H14" s="118" t="s">
        <v>472</v>
      </c>
      <c r="I14" s="120">
        <f>I15</f>
        <v>1256200</v>
      </c>
      <c r="J14" s="120">
        <f t="shared" si="2"/>
        <v>807648.4299999999</v>
      </c>
      <c r="K14" s="120">
        <f t="shared" si="2"/>
        <v>448551.57000000007</v>
      </c>
      <c r="L14" s="184"/>
    </row>
    <row r="15" spans="1:12" s="185" customFormat="1" ht="26.25" customHeight="1">
      <c r="A15" s="119"/>
      <c r="B15" s="109" t="s">
        <v>71</v>
      </c>
      <c r="C15" s="109"/>
      <c r="D15" s="118" t="s">
        <v>14</v>
      </c>
      <c r="E15" s="118" t="s">
        <v>454</v>
      </c>
      <c r="F15" s="118" t="s">
        <v>509</v>
      </c>
      <c r="G15" s="118" t="s">
        <v>618</v>
      </c>
      <c r="H15" s="118" t="s">
        <v>471</v>
      </c>
      <c r="I15" s="120">
        <f>SUM(I16:I17)</f>
        <v>1256200</v>
      </c>
      <c r="J15" s="120">
        <f>SUM(J16:J17)</f>
        <v>807648.4299999999</v>
      </c>
      <c r="K15" s="120">
        <f>SUM(K16:K17)</f>
        <v>448551.57000000007</v>
      </c>
      <c r="L15" s="184"/>
    </row>
    <row r="16" spans="1:14" s="185" customFormat="1" ht="24">
      <c r="A16" s="119"/>
      <c r="B16" s="109" t="s">
        <v>745</v>
      </c>
      <c r="C16" s="109"/>
      <c r="D16" s="118" t="s">
        <v>14</v>
      </c>
      <c r="E16" s="118" t="s">
        <v>454</v>
      </c>
      <c r="F16" s="118" t="s">
        <v>509</v>
      </c>
      <c r="G16" s="118" t="s">
        <v>618</v>
      </c>
      <c r="H16" s="118" t="s">
        <v>469</v>
      </c>
      <c r="I16" s="120">
        <v>964800</v>
      </c>
      <c r="J16" s="189">
        <v>621714.96</v>
      </c>
      <c r="K16" s="189">
        <f t="shared" si="1"/>
        <v>343085.04000000004</v>
      </c>
      <c r="L16" s="184"/>
      <c r="M16" s="186"/>
      <c r="N16" s="186"/>
    </row>
    <row r="17" spans="1:14" s="185" customFormat="1" ht="36">
      <c r="A17" s="119"/>
      <c r="B17" s="109" t="s">
        <v>746</v>
      </c>
      <c r="C17" s="109"/>
      <c r="D17" s="118" t="s">
        <v>14</v>
      </c>
      <c r="E17" s="118" t="s">
        <v>454</v>
      </c>
      <c r="F17" s="118" t="s">
        <v>509</v>
      </c>
      <c r="G17" s="118" t="s">
        <v>618</v>
      </c>
      <c r="H17" s="118" t="s">
        <v>617</v>
      </c>
      <c r="I17" s="120">
        <v>291400</v>
      </c>
      <c r="J17" s="189">
        <v>185933.47</v>
      </c>
      <c r="K17" s="189">
        <f t="shared" si="1"/>
        <v>105466.53</v>
      </c>
      <c r="L17" s="184"/>
      <c r="M17" s="186"/>
      <c r="N17" s="186"/>
    </row>
    <row r="18" spans="1:12" s="185" customFormat="1" ht="12.75">
      <c r="A18" s="119"/>
      <c r="B18" s="114" t="s">
        <v>466</v>
      </c>
      <c r="C18" s="114"/>
      <c r="D18" s="119" t="s">
        <v>14</v>
      </c>
      <c r="E18" s="119" t="s">
        <v>454</v>
      </c>
      <c r="F18" s="119" t="s">
        <v>509</v>
      </c>
      <c r="G18" s="119" t="s">
        <v>623</v>
      </c>
      <c r="H18" s="119" t="s">
        <v>456</v>
      </c>
      <c r="I18" s="121">
        <f>I19+I24</f>
        <v>4601600</v>
      </c>
      <c r="J18" s="121">
        <f>J19+J24</f>
        <v>2322508.31</v>
      </c>
      <c r="K18" s="188">
        <f t="shared" si="1"/>
        <v>2279091.69</v>
      </c>
      <c r="L18" s="184"/>
    </row>
    <row r="19" spans="1:12" s="185" customFormat="1" ht="52.5" customHeight="1">
      <c r="A19" s="119"/>
      <c r="B19" s="109" t="s">
        <v>473</v>
      </c>
      <c r="C19" s="109"/>
      <c r="D19" s="118" t="s">
        <v>14</v>
      </c>
      <c r="E19" s="118" t="s">
        <v>454</v>
      </c>
      <c r="F19" s="118" t="s">
        <v>509</v>
      </c>
      <c r="G19" s="118" t="s">
        <v>623</v>
      </c>
      <c r="H19" s="118" t="s">
        <v>472</v>
      </c>
      <c r="I19" s="120">
        <f>I20</f>
        <v>2911000</v>
      </c>
      <c r="J19" s="120">
        <f>J20</f>
        <v>1670518.1300000001</v>
      </c>
      <c r="K19" s="120">
        <f>K20</f>
        <v>1240481.8699999999</v>
      </c>
      <c r="L19" s="184"/>
    </row>
    <row r="20" spans="1:12" s="185" customFormat="1" ht="29.25" customHeight="1">
      <c r="A20" s="119"/>
      <c r="B20" s="109" t="s">
        <v>71</v>
      </c>
      <c r="C20" s="109"/>
      <c r="D20" s="118" t="s">
        <v>14</v>
      </c>
      <c r="E20" s="118" t="s">
        <v>454</v>
      </c>
      <c r="F20" s="118" t="s">
        <v>509</v>
      </c>
      <c r="G20" s="118" t="s">
        <v>623</v>
      </c>
      <c r="H20" s="118" t="s">
        <v>471</v>
      </c>
      <c r="I20" s="120">
        <f>SUM(I21:I23)</f>
        <v>2911000</v>
      </c>
      <c r="J20" s="120">
        <f>SUM(J21:J23)</f>
        <v>1670518.1300000001</v>
      </c>
      <c r="K20" s="120">
        <f>SUM(K21:K23)</f>
        <v>1240481.8699999999</v>
      </c>
      <c r="L20" s="184"/>
    </row>
    <row r="21" spans="1:12" s="185" customFormat="1" ht="24">
      <c r="A21" s="119"/>
      <c r="B21" s="109" t="s">
        <v>745</v>
      </c>
      <c r="C21" s="109"/>
      <c r="D21" s="118" t="s">
        <v>14</v>
      </c>
      <c r="E21" s="118" t="s">
        <v>454</v>
      </c>
      <c r="F21" s="118" t="s">
        <v>509</v>
      </c>
      <c r="G21" s="118" t="s">
        <v>623</v>
      </c>
      <c r="H21" s="118" t="s">
        <v>469</v>
      </c>
      <c r="I21" s="120">
        <v>2222000</v>
      </c>
      <c r="J21" s="189">
        <v>1304194.3</v>
      </c>
      <c r="K21" s="189">
        <f t="shared" si="1"/>
        <v>917805.7</v>
      </c>
      <c r="L21" s="184"/>
    </row>
    <row r="22" spans="1:12" s="185" customFormat="1" ht="36">
      <c r="A22" s="119"/>
      <c r="B22" s="109" t="s">
        <v>83</v>
      </c>
      <c r="C22" s="109"/>
      <c r="D22" s="118" t="s">
        <v>14</v>
      </c>
      <c r="E22" s="118" t="s">
        <v>454</v>
      </c>
      <c r="F22" s="118" t="s">
        <v>509</v>
      </c>
      <c r="G22" s="118" t="s">
        <v>623</v>
      </c>
      <c r="H22" s="118" t="s">
        <v>544</v>
      </c>
      <c r="I22" s="120">
        <v>18000</v>
      </c>
      <c r="J22" s="189">
        <v>0</v>
      </c>
      <c r="K22" s="189">
        <f>I22-J22</f>
        <v>18000</v>
      </c>
      <c r="L22" s="184"/>
    </row>
    <row r="23" spans="1:12" s="185" customFormat="1" ht="36">
      <c r="A23" s="119"/>
      <c r="B23" s="109" t="s">
        <v>746</v>
      </c>
      <c r="C23" s="109"/>
      <c r="D23" s="118" t="s">
        <v>14</v>
      </c>
      <c r="E23" s="118" t="s">
        <v>454</v>
      </c>
      <c r="F23" s="118" t="s">
        <v>509</v>
      </c>
      <c r="G23" s="118" t="s">
        <v>623</v>
      </c>
      <c r="H23" s="118" t="s">
        <v>617</v>
      </c>
      <c r="I23" s="120">
        <v>671000</v>
      </c>
      <c r="J23" s="189">
        <v>366323.83</v>
      </c>
      <c r="K23" s="189">
        <f t="shared" si="1"/>
        <v>304676.17</v>
      </c>
      <c r="L23" s="184"/>
    </row>
    <row r="24" spans="1:12" s="185" customFormat="1" ht="26.25" customHeight="1">
      <c r="A24" s="119"/>
      <c r="B24" s="109" t="s">
        <v>90</v>
      </c>
      <c r="C24" s="109"/>
      <c r="D24" s="118" t="s">
        <v>14</v>
      </c>
      <c r="E24" s="118" t="s">
        <v>454</v>
      </c>
      <c r="F24" s="118" t="s">
        <v>509</v>
      </c>
      <c r="G24" s="118" t="s">
        <v>623</v>
      </c>
      <c r="H24" s="118" t="s">
        <v>65</v>
      </c>
      <c r="I24" s="120">
        <f>I25</f>
        <v>1690600</v>
      </c>
      <c r="J24" s="189">
        <f>J25</f>
        <v>651990.18</v>
      </c>
      <c r="K24" s="189">
        <f t="shared" si="1"/>
        <v>1038609.82</v>
      </c>
      <c r="L24" s="184"/>
    </row>
    <row r="25" spans="1:12" s="185" customFormat="1" ht="27" customHeight="1">
      <c r="A25" s="119"/>
      <c r="B25" s="109" t="s">
        <v>465</v>
      </c>
      <c r="C25" s="109"/>
      <c r="D25" s="118" t="s">
        <v>14</v>
      </c>
      <c r="E25" s="118" t="s">
        <v>454</v>
      </c>
      <c r="F25" s="118" t="s">
        <v>509</v>
      </c>
      <c r="G25" s="118" t="s">
        <v>623</v>
      </c>
      <c r="H25" s="118" t="s">
        <v>464</v>
      </c>
      <c r="I25" s="120">
        <f>I26</f>
        <v>1690600</v>
      </c>
      <c r="J25" s="189">
        <f>J26</f>
        <v>651990.18</v>
      </c>
      <c r="K25" s="189">
        <f t="shared" si="1"/>
        <v>1038609.82</v>
      </c>
      <c r="L25" s="184"/>
    </row>
    <row r="26" spans="1:12" s="185" customFormat="1" ht="29.25" customHeight="1">
      <c r="A26" s="119"/>
      <c r="B26" s="109" t="s">
        <v>497</v>
      </c>
      <c r="C26" s="109"/>
      <c r="D26" s="118" t="s">
        <v>14</v>
      </c>
      <c r="E26" s="118" t="s">
        <v>454</v>
      </c>
      <c r="F26" s="118" t="s">
        <v>509</v>
      </c>
      <c r="G26" s="118" t="s">
        <v>623</v>
      </c>
      <c r="H26" s="118" t="s">
        <v>461</v>
      </c>
      <c r="I26" s="120">
        <v>1690600</v>
      </c>
      <c r="J26" s="120">
        <v>651990.18</v>
      </c>
      <c r="K26" s="189">
        <f t="shared" si="1"/>
        <v>1038609.82</v>
      </c>
      <c r="L26" s="184"/>
    </row>
    <row r="27" spans="1:12" s="185" customFormat="1" ht="48">
      <c r="A27" s="119"/>
      <c r="B27" s="114" t="s">
        <v>458</v>
      </c>
      <c r="C27" s="114"/>
      <c r="D27" s="119" t="s">
        <v>14</v>
      </c>
      <c r="E27" s="119" t="s">
        <v>454</v>
      </c>
      <c r="F27" s="119" t="s">
        <v>509</v>
      </c>
      <c r="G27" s="119" t="s">
        <v>625</v>
      </c>
      <c r="H27" s="119" t="s">
        <v>456</v>
      </c>
      <c r="I27" s="121">
        <f aca="true" t="shared" si="3" ref="I27:J29">I28</f>
        <v>900</v>
      </c>
      <c r="J27" s="188">
        <f t="shared" si="3"/>
        <v>700</v>
      </c>
      <c r="K27" s="188">
        <f>I27-J27</f>
        <v>200</v>
      </c>
      <c r="L27" s="184"/>
    </row>
    <row r="28" spans="1:12" s="185" customFormat="1" ht="51" customHeight="1">
      <c r="A28" s="119"/>
      <c r="B28" s="114" t="s">
        <v>543</v>
      </c>
      <c r="C28" s="114"/>
      <c r="D28" s="119" t="s">
        <v>14</v>
      </c>
      <c r="E28" s="119" t="s">
        <v>454</v>
      </c>
      <c r="F28" s="119" t="s">
        <v>509</v>
      </c>
      <c r="G28" s="119" t="s">
        <v>624</v>
      </c>
      <c r="H28" s="119" t="s">
        <v>456</v>
      </c>
      <c r="I28" s="121">
        <f t="shared" si="3"/>
        <v>900</v>
      </c>
      <c r="J28" s="188">
        <f t="shared" si="3"/>
        <v>700</v>
      </c>
      <c r="K28" s="188">
        <f>I28-J28</f>
        <v>200</v>
      </c>
      <c r="L28" s="184"/>
    </row>
    <row r="29" spans="1:12" s="185" customFormat="1" ht="12.75">
      <c r="A29" s="119"/>
      <c r="B29" s="109" t="s">
        <v>113</v>
      </c>
      <c r="C29" s="109"/>
      <c r="D29" s="118" t="s">
        <v>14</v>
      </c>
      <c r="E29" s="118" t="s">
        <v>454</v>
      </c>
      <c r="F29" s="118" t="s">
        <v>509</v>
      </c>
      <c r="G29" s="118" t="s">
        <v>624</v>
      </c>
      <c r="H29" s="118" t="s">
        <v>415</v>
      </c>
      <c r="I29" s="120">
        <f t="shared" si="3"/>
        <v>900</v>
      </c>
      <c r="J29" s="189">
        <f t="shared" si="3"/>
        <v>700</v>
      </c>
      <c r="K29" s="189">
        <f>I29-J29</f>
        <v>200</v>
      </c>
      <c r="L29" s="184"/>
    </row>
    <row r="30" spans="1:12" s="185" customFormat="1" ht="12.75">
      <c r="A30" s="119"/>
      <c r="B30" s="109" t="s">
        <v>58</v>
      </c>
      <c r="C30" s="109"/>
      <c r="D30" s="118" t="s">
        <v>14</v>
      </c>
      <c r="E30" s="118" t="s">
        <v>454</v>
      </c>
      <c r="F30" s="118" t="s">
        <v>509</v>
      </c>
      <c r="G30" s="118" t="s">
        <v>624</v>
      </c>
      <c r="H30" s="118" t="s">
        <v>452</v>
      </c>
      <c r="I30" s="120">
        <v>900</v>
      </c>
      <c r="J30" s="189">
        <v>700</v>
      </c>
      <c r="K30" s="189">
        <f>I30-J30</f>
        <v>200</v>
      </c>
      <c r="L30" s="184"/>
    </row>
    <row r="31" spans="1:12" s="185" customFormat="1" ht="36">
      <c r="A31" s="119"/>
      <c r="B31" s="190" t="s">
        <v>162</v>
      </c>
      <c r="C31" s="190"/>
      <c r="D31" s="119" t="s">
        <v>14</v>
      </c>
      <c r="E31" s="119" t="s">
        <v>454</v>
      </c>
      <c r="F31" s="119" t="s">
        <v>453</v>
      </c>
      <c r="G31" s="183" t="s">
        <v>622</v>
      </c>
      <c r="H31" s="119" t="s">
        <v>456</v>
      </c>
      <c r="I31" s="121">
        <f aca="true" t="shared" si="4" ref="I31:J33">I32</f>
        <v>64800</v>
      </c>
      <c r="J31" s="188">
        <f t="shared" si="4"/>
        <v>48600</v>
      </c>
      <c r="K31" s="188">
        <f>I31-J31</f>
        <v>16200</v>
      </c>
      <c r="L31" s="184"/>
    </row>
    <row r="32" spans="1:12" s="185" customFormat="1" ht="24">
      <c r="A32" s="119"/>
      <c r="B32" s="114" t="s">
        <v>460</v>
      </c>
      <c r="C32" s="114"/>
      <c r="D32" s="119" t="s">
        <v>14</v>
      </c>
      <c r="E32" s="119" t="s">
        <v>454</v>
      </c>
      <c r="F32" s="119" t="s">
        <v>453</v>
      </c>
      <c r="G32" s="119" t="s">
        <v>621</v>
      </c>
      <c r="H32" s="119" t="s">
        <v>456</v>
      </c>
      <c r="I32" s="121">
        <f t="shared" si="4"/>
        <v>64800</v>
      </c>
      <c r="J32" s="121">
        <f t="shared" si="4"/>
        <v>48600</v>
      </c>
      <c r="K32" s="121">
        <f>K33</f>
        <v>16200</v>
      </c>
      <c r="L32" s="184"/>
    </row>
    <row r="33" spans="1:12" s="185" customFormat="1" ht="24.75" customHeight="1">
      <c r="A33" s="119"/>
      <c r="B33" s="187" t="s">
        <v>459</v>
      </c>
      <c r="C33" s="187"/>
      <c r="D33" s="119" t="s">
        <v>14</v>
      </c>
      <c r="E33" s="119" t="s">
        <v>454</v>
      </c>
      <c r="F33" s="119" t="s">
        <v>453</v>
      </c>
      <c r="G33" s="119" t="s">
        <v>620</v>
      </c>
      <c r="H33" s="119" t="s">
        <v>456</v>
      </c>
      <c r="I33" s="121">
        <f t="shared" si="4"/>
        <v>64800</v>
      </c>
      <c r="J33" s="188">
        <f t="shared" si="4"/>
        <v>48600</v>
      </c>
      <c r="K33" s="188">
        <f>I33-J33</f>
        <v>16200</v>
      </c>
      <c r="L33" s="184"/>
    </row>
    <row r="34" spans="1:12" s="185" customFormat="1" ht="48">
      <c r="A34" s="119"/>
      <c r="B34" s="114" t="s">
        <v>458</v>
      </c>
      <c r="C34" s="114"/>
      <c r="D34" s="119" t="s">
        <v>14</v>
      </c>
      <c r="E34" s="119" t="s">
        <v>454</v>
      </c>
      <c r="F34" s="119" t="s">
        <v>453</v>
      </c>
      <c r="G34" s="119" t="s">
        <v>625</v>
      </c>
      <c r="H34" s="119" t="s">
        <v>456</v>
      </c>
      <c r="I34" s="121">
        <f>I35+I38</f>
        <v>64800</v>
      </c>
      <c r="J34" s="121">
        <f>J35+J38</f>
        <v>48600</v>
      </c>
      <c r="K34" s="121">
        <f>K35+K38</f>
        <v>16200</v>
      </c>
      <c r="L34" s="184"/>
    </row>
    <row r="35" spans="1:12" s="185" customFormat="1" ht="48">
      <c r="A35" s="119"/>
      <c r="B35" s="187" t="s">
        <v>542</v>
      </c>
      <c r="C35" s="187"/>
      <c r="D35" s="119" t="s">
        <v>14</v>
      </c>
      <c r="E35" s="119" t="s">
        <v>454</v>
      </c>
      <c r="F35" s="119" t="s">
        <v>453</v>
      </c>
      <c r="G35" s="119" t="s">
        <v>626</v>
      </c>
      <c r="H35" s="119" t="s">
        <v>456</v>
      </c>
      <c r="I35" s="121">
        <f>I36</f>
        <v>46200</v>
      </c>
      <c r="J35" s="188">
        <f>J36</f>
        <v>34650</v>
      </c>
      <c r="K35" s="188">
        <f aca="true" t="shared" si="5" ref="K35:K41">I35-J35</f>
        <v>11550</v>
      </c>
      <c r="L35" s="184"/>
    </row>
    <row r="36" spans="1:12" s="185" customFormat="1" ht="12.75">
      <c r="A36" s="119"/>
      <c r="B36" s="109" t="s">
        <v>113</v>
      </c>
      <c r="C36" s="109"/>
      <c r="D36" s="118" t="s">
        <v>14</v>
      </c>
      <c r="E36" s="118" t="s">
        <v>454</v>
      </c>
      <c r="F36" s="118" t="s">
        <v>453</v>
      </c>
      <c r="G36" s="118" t="s">
        <v>626</v>
      </c>
      <c r="H36" s="118" t="s">
        <v>415</v>
      </c>
      <c r="I36" s="120">
        <f>I37</f>
        <v>46200</v>
      </c>
      <c r="J36" s="189">
        <f>J37</f>
        <v>34650</v>
      </c>
      <c r="K36" s="189">
        <f t="shared" si="5"/>
        <v>11550</v>
      </c>
      <c r="L36" s="184"/>
    </row>
    <row r="37" spans="1:12" s="185" customFormat="1" ht="12.75">
      <c r="A37" s="119"/>
      <c r="B37" s="109" t="s">
        <v>58</v>
      </c>
      <c r="C37" s="109"/>
      <c r="D37" s="118" t="s">
        <v>14</v>
      </c>
      <c r="E37" s="118" t="s">
        <v>454</v>
      </c>
      <c r="F37" s="118" t="s">
        <v>453</v>
      </c>
      <c r="G37" s="118" t="s">
        <v>626</v>
      </c>
      <c r="H37" s="118" t="s">
        <v>452</v>
      </c>
      <c r="I37" s="120">
        <v>46200</v>
      </c>
      <c r="J37" s="189">
        <v>34650</v>
      </c>
      <c r="K37" s="189">
        <f t="shared" si="5"/>
        <v>11550</v>
      </c>
      <c r="L37" s="184"/>
    </row>
    <row r="38" spans="1:12" s="185" customFormat="1" ht="51" customHeight="1">
      <c r="A38" s="119"/>
      <c r="B38" s="191" t="s">
        <v>541</v>
      </c>
      <c r="C38" s="109"/>
      <c r="D38" s="119" t="s">
        <v>14</v>
      </c>
      <c r="E38" s="119" t="s">
        <v>454</v>
      </c>
      <c r="F38" s="119" t="s">
        <v>453</v>
      </c>
      <c r="G38" s="119" t="s">
        <v>627</v>
      </c>
      <c r="H38" s="119" t="s">
        <v>456</v>
      </c>
      <c r="I38" s="121">
        <f>I39</f>
        <v>18600</v>
      </c>
      <c r="J38" s="121">
        <f>J39</f>
        <v>13950</v>
      </c>
      <c r="K38" s="188">
        <f t="shared" si="5"/>
        <v>4650</v>
      </c>
      <c r="L38" s="184"/>
    </row>
    <row r="39" spans="1:12" s="185" customFormat="1" ht="12.75">
      <c r="A39" s="119"/>
      <c r="B39" s="109" t="s">
        <v>113</v>
      </c>
      <c r="C39" s="109"/>
      <c r="D39" s="118" t="s">
        <v>14</v>
      </c>
      <c r="E39" s="118" t="s">
        <v>454</v>
      </c>
      <c r="F39" s="118" t="s">
        <v>453</v>
      </c>
      <c r="G39" s="118" t="s">
        <v>627</v>
      </c>
      <c r="H39" s="118" t="s">
        <v>415</v>
      </c>
      <c r="I39" s="120">
        <f>I40</f>
        <v>18600</v>
      </c>
      <c r="J39" s="189">
        <f>J40</f>
        <v>13950</v>
      </c>
      <c r="K39" s="189">
        <f t="shared" si="5"/>
        <v>4650</v>
      </c>
      <c r="L39" s="184"/>
    </row>
    <row r="40" spans="1:12" s="185" customFormat="1" ht="12.75">
      <c r="A40" s="119"/>
      <c r="B40" s="109" t="s">
        <v>58</v>
      </c>
      <c r="C40" s="109"/>
      <c r="D40" s="118" t="s">
        <v>14</v>
      </c>
      <c r="E40" s="118" t="s">
        <v>454</v>
      </c>
      <c r="F40" s="118" t="s">
        <v>453</v>
      </c>
      <c r="G40" s="118" t="s">
        <v>627</v>
      </c>
      <c r="H40" s="118" t="s">
        <v>452</v>
      </c>
      <c r="I40" s="120">
        <v>18600</v>
      </c>
      <c r="J40" s="189">
        <v>13950</v>
      </c>
      <c r="K40" s="189">
        <f t="shared" si="5"/>
        <v>4650</v>
      </c>
      <c r="L40" s="184"/>
    </row>
    <row r="41" spans="1:12" s="185" customFormat="1" ht="12.75">
      <c r="A41" s="119"/>
      <c r="B41" s="114" t="s">
        <v>540</v>
      </c>
      <c r="C41" s="114"/>
      <c r="D41" s="119" t="s">
        <v>14</v>
      </c>
      <c r="E41" s="119" t="s">
        <v>454</v>
      </c>
      <c r="F41" s="119" t="s">
        <v>480</v>
      </c>
      <c r="G41" s="183" t="s">
        <v>622</v>
      </c>
      <c r="H41" s="119" t="s">
        <v>456</v>
      </c>
      <c r="I41" s="121">
        <f aca="true" t="shared" si="6" ref="I41:J44">I42</f>
        <v>340600</v>
      </c>
      <c r="J41" s="188">
        <f t="shared" si="6"/>
        <v>0</v>
      </c>
      <c r="K41" s="188">
        <f t="shared" si="5"/>
        <v>340600</v>
      </c>
      <c r="L41" s="184"/>
    </row>
    <row r="42" spans="1:12" s="185" customFormat="1" ht="24">
      <c r="A42" s="119"/>
      <c r="B42" s="114" t="s">
        <v>460</v>
      </c>
      <c r="C42" s="114"/>
      <c r="D42" s="119" t="s">
        <v>14</v>
      </c>
      <c r="E42" s="119" t="s">
        <v>454</v>
      </c>
      <c r="F42" s="119" t="s">
        <v>480</v>
      </c>
      <c r="G42" s="119" t="s">
        <v>621</v>
      </c>
      <c r="H42" s="119" t="s">
        <v>456</v>
      </c>
      <c r="I42" s="121">
        <f t="shared" si="6"/>
        <v>340600</v>
      </c>
      <c r="J42" s="121">
        <f t="shared" si="6"/>
        <v>0</v>
      </c>
      <c r="K42" s="121">
        <f>K43</f>
        <v>340600</v>
      </c>
      <c r="L42" s="184"/>
    </row>
    <row r="43" spans="1:12" s="185" customFormat="1" ht="24">
      <c r="A43" s="119"/>
      <c r="B43" s="187" t="s">
        <v>459</v>
      </c>
      <c r="C43" s="187"/>
      <c r="D43" s="119" t="s">
        <v>14</v>
      </c>
      <c r="E43" s="119" t="s">
        <v>454</v>
      </c>
      <c r="F43" s="119" t="s">
        <v>480</v>
      </c>
      <c r="G43" s="119" t="s">
        <v>620</v>
      </c>
      <c r="H43" s="119" t="s">
        <v>456</v>
      </c>
      <c r="I43" s="121">
        <f t="shared" si="6"/>
        <v>340600</v>
      </c>
      <c r="J43" s="188">
        <f t="shared" si="6"/>
        <v>0</v>
      </c>
      <c r="K43" s="188">
        <f>I43-J43</f>
        <v>340600</v>
      </c>
      <c r="L43" s="184"/>
    </row>
    <row r="44" spans="1:12" s="185" customFormat="1" ht="24">
      <c r="A44" s="119"/>
      <c r="B44" s="187" t="s">
        <v>528</v>
      </c>
      <c r="C44" s="187"/>
      <c r="D44" s="119" t="s">
        <v>14</v>
      </c>
      <c r="E44" s="119" t="s">
        <v>454</v>
      </c>
      <c r="F44" s="119" t="s">
        <v>480</v>
      </c>
      <c r="G44" s="119" t="s">
        <v>629</v>
      </c>
      <c r="H44" s="119" t="s">
        <v>456</v>
      </c>
      <c r="I44" s="121">
        <f t="shared" si="6"/>
        <v>340600</v>
      </c>
      <c r="J44" s="188">
        <f t="shared" si="6"/>
        <v>0</v>
      </c>
      <c r="K44" s="188">
        <f>I44-J44</f>
        <v>340600</v>
      </c>
      <c r="L44" s="184"/>
    </row>
    <row r="45" spans="1:12" s="185" customFormat="1" ht="12.75">
      <c r="A45" s="119"/>
      <c r="B45" s="192" t="s">
        <v>539</v>
      </c>
      <c r="C45" s="192"/>
      <c r="D45" s="119" t="s">
        <v>14</v>
      </c>
      <c r="E45" s="119" t="s">
        <v>454</v>
      </c>
      <c r="F45" s="119" t="s">
        <v>480</v>
      </c>
      <c r="G45" s="119" t="s">
        <v>628</v>
      </c>
      <c r="H45" s="119" t="s">
        <v>456</v>
      </c>
      <c r="I45" s="121">
        <f>I47</f>
        <v>340600</v>
      </c>
      <c r="J45" s="188">
        <f>J46</f>
        <v>0</v>
      </c>
      <c r="K45" s="188">
        <f>I45-J45</f>
        <v>340600</v>
      </c>
      <c r="L45" s="184"/>
    </row>
    <row r="46" spans="1:12" s="185" customFormat="1" ht="12.75">
      <c r="A46" s="119"/>
      <c r="B46" s="109" t="s">
        <v>121</v>
      </c>
      <c r="C46" s="109"/>
      <c r="D46" s="118" t="s">
        <v>14</v>
      </c>
      <c r="E46" s="118" t="s">
        <v>454</v>
      </c>
      <c r="F46" s="118" t="s">
        <v>480</v>
      </c>
      <c r="G46" s="118" t="s">
        <v>628</v>
      </c>
      <c r="H46" s="118" t="s">
        <v>527</v>
      </c>
      <c r="I46" s="120">
        <f>I47</f>
        <v>340600</v>
      </c>
      <c r="J46" s="189">
        <f>J47</f>
        <v>0</v>
      </c>
      <c r="K46" s="189">
        <f>I46-J46</f>
        <v>340600</v>
      </c>
      <c r="L46" s="184"/>
    </row>
    <row r="47" spans="1:12" s="185" customFormat="1" ht="12.75">
      <c r="A47" s="119"/>
      <c r="B47" s="109" t="s">
        <v>538</v>
      </c>
      <c r="C47" s="109"/>
      <c r="D47" s="118" t="s">
        <v>14</v>
      </c>
      <c r="E47" s="118" t="s">
        <v>454</v>
      </c>
      <c r="F47" s="118" t="s">
        <v>480</v>
      </c>
      <c r="G47" s="118" t="s">
        <v>628</v>
      </c>
      <c r="H47" s="118" t="s">
        <v>537</v>
      </c>
      <c r="I47" s="120">
        <v>340600</v>
      </c>
      <c r="J47" s="189">
        <v>0</v>
      </c>
      <c r="K47" s="189">
        <f>I47-J47</f>
        <v>340600</v>
      </c>
      <c r="L47" s="184"/>
    </row>
    <row r="48" spans="1:12" s="185" customFormat="1" ht="12.75">
      <c r="A48" s="119"/>
      <c r="B48" s="114" t="s">
        <v>167</v>
      </c>
      <c r="C48" s="114"/>
      <c r="D48" s="119" t="s">
        <v>14</v>
      </c>
      <c r="E48" s="119" t="s">
        <v>454</v>
      </c>
      <c r="F48" s="119" t="s">
        <v>525</v>
      </c>
      <c r="G48" s="183" t="s">
        <v>622</v>
      </c>
      <c r="H48" s="119" t="s">
        <v>456</v>
      </c>
      <c r="I48" s="121">
        <f>I49+I63</f>
        <v>1897450</v>
      </c>
      <c r="J48" s="121">
        <f>J49+J63</f>
        <v>959274.8099999999</v>
      </c>
      <c r="K48" s="121">
        <f>K49+K63</f>
        <v>644975.19</v>
      </c>
      <c r="L48" s="184"/>
    </row>
    <row r="49" spans="1:14" s="185" customFormat="1" ht="24">
      <c r="A49" s="119"/>
      <c r="B49" s="114" t="s">
        <v>864</v>
      </c>
      <c r="C49" s="114"/>
      <c r="D49" s="119" t="s">
        <v>14</v>
      </c>
      <c r="E49" s="119" t="s">
        <v>454</v>
      </c>
      <c r="F49" s="119" t="s">
        <v>525</v>
      </c>
      <c r="G49" s="119" t="s">
        <v>631</v>
      </c>
      <c r="H49" s="119" t="s">
        <v>456</v>
      </c>
      <c r="I49" s="121">
        <f>I50</f>
        <v>854000</v>
      </c>
      <c r="J49" s="121">
        <f>J50</f>
        <v>394272</v>
      </c>
      <c r="K49" s="121">
        <f>K50</f>
        <v>459728</v>
      </c>
      <c r="L49" s="184"/>
      <c r="M49" s="186"/>
      <c r="N49" s="186"/>
    </row>
    <row r="50" spans="1:12" s="185" customFormat="1" ht="12.75">
      <c r="A50" s="119"/>
      <c r="B50" s="114" t="s">
        <v>498</v>
      </c>
      <c r="C50" s="114"/>
      <c r="D50" s="119" t="s">
        <v>14</v>
      </c>
      <c r="E50" s="119" t="s">
        <v>454</v>
      </c>
      <c r="F50" s="119" t="s">
        <v>525</v>
      </c>
      <c r="G50" s="119" t="s">
        <v>632</v>
      </c>
      <c r="H50" s="119" t="s">
        <v>456</v>
      </c>
      <c r="I50" s="121">
        <f>I51+I55+I59</f>
        <v>854000</v>
      </c>
      <c r="J50" s="121">
        <f>J51+J55+J59</f>
        <v>394272</v>
      </c>
      <c r="K50" s="121">
        <f>K51+K55+K59</f>
        <v>459728</v>
      </c>
      <c r="L50" s="184"/>
    </row>
    <row r="51" spans="1:12" s="185" customFormat="1" ht="24">
      <c r="A51" s="119"/>
      <c r="B51" s="187" t="s">
        <v>536</v>
      </c>
      <c r="C51" s="187"/>
      <c r="D51" s="119" t="s">
        <v>14</v>
      </c>
      <c r="E51" s="119" t="s">
        <v>454</v>
      </c>
      <c r="F51" s="119" t="s">
        <v>525</v>
      </c>
      <c r="G51" s="119" t="s">
        <v>630</v>
      </c>
      <c r="H51" s="119" t="s">
        <v>456</v>
      </c>
      <c r="I51" s="121">
        <f aca="true" t="shared" si="7" ref="I51:J53">I52</f>
        <v>731000</v>
      </c>
      <c r="J51" s="188">
        <f t="shared" si="7"/>
        <v>376100</v>
      </c>
      <c r="K51" s="188">
        <f aca="true" t="shared" si="8" ref="K51:K62">I51-J51</f>
        <v>354900</v>
      </c>
      <c r="L51" s="184"/>
    </row>
    <row r="52" spans="1:12" s="185" customFormat="1" ht="26.25" customHeight="1">
      <c r="A52" s="119"/>
      <c r="B52" s="109" t="s">
        <v>90</v>
      </c>
      <c r="C52" s="109"/>
      <c r="D52" s="118" t="s">
        <v>14</v>
      </c>
      <c r="E52" s="118" t="s">
        <v>454</v>
      </c>
      <c r="F52" s="118" t="s">
        <v>525</v>
      </c>
      <c r="G52" s="118" t="s">
        <v>630</v>
      </c>
      <c r="H52" s="118" t="s">
        <v>65</v>
      </c>
      <c r="I52" s="120">
        <f t="shared" si="7"/>
        <v>731000</v>
      </c>
      <c r="J52" s="189">
        <f t="shared" si="7"/>
        <v>376100</v>
      </c>
      <c r="K52" s="189">
        <f t="shared" si="8"/>
        <v>354900</v>
      </c>
      <c r="L52" s="184"/>
    </row>
    <row r="53" spans="1:12" s="185" customFormat="1" ht="24">
      <c r="A53" s="119"/>
      <c r="B53" s="109" t="s">
        <v>465</v>
      </c>
      <c r="C53" s="109"/>
      <c r="D53" s="118" t="s">
        <v>14</v>
      </c>
      <c r="E53" s="118" t="s">
        <v>454</v>
      </c>
      <c r="F53" s="118" t="s">
        <v>525</v>
      </c>
      <c r="G53" s="118" t="s">
        <v>630</v>
      </c>
      <c r="H53" s="118" t="s">
        <v>464</v>
      </c>
      <c r="I53" s="120">
        <f t="shared" si="7"/>
        <v>731000</v>
      </c>
      <c r="J53" s="189">
        <f t="shared" si="7"/>
        <v>376100</v>
      </c>
      <c r="K53" s="189">
        <f t="shared" si="8"/>
        <v>354900</v>
      </c>
      <c r="L53" s="184"/>
    </row>
    <row r="54" spans="1:12" s="185" customFormat="1" ht="28.5" customHeight="1">
      <c r="A54" s="119"/>
      <c r="B54" s="109" t="s">
        <v>497</v>
      </c>
      <c r="C54" s="109"/>
      <c r="D54" s="118" t="s">
        <v>14</v>
      </c>
      <c r="E54" s="118" t="s">
        <v>454</v>
      </c>
      <c r="F54" s="118" t="s">
        <v>525</v>
      </c>
      <c r="G54" s="118" t="s">
        <v>630</v>
      </c>
      <c r="H54" s="118" t="s">
        <v>461</v>
      </c>
      <c r="I54" s="120">
        <v>731000</v>
      </c>
      <c r="J54" s="189">
        <v>376100</v>
      </c>
      <c r="K54" s="189">
        <f t="shared" si="8"/>
        <v>354900</v>
      </c>
      <c r="L54" s="184"/>
    </row>
    <row r="55" spans="1:12" s="185" customFormat="1" ht="24">
      <c r="A55" s="119"/>
      <c r="B55" s="192" t="s">
        <v>535</v>
      </c>
      <c r="C55" s="192"/>
      <c r="D55" s="119" t="s">
        <v>14</v>
      </c>
      <c r="E55" s="119" t="s">
        <v>454</v>
      </c>
      <c r="F55" s="119" t="s">
        <v>525</v>
      </c>
      <c r="G55" s="119" t="s">
        <v>644</v>
      </c>
      <c r="H55" s="119" t="s">
        <v>456</v>
      </c>
      <c r="I55" s="121">
        <f aca="true" t="shared" si="9" ref="I55:J57">I56</f>
        <v>100000</v>
      </c>
      <c r="J55" s="188">
        <f t="shared" si="9"/>
        <v>16324</v>
      </c>
      <c r="K55" s="188">
        <f t="shared" si="8"/>
        <v>83676</v>
      </c>
      <c r="L55" s="184"/>
    </row>
    <row r="56" spans="1:12" s="185" customFormat="1" ht="24">
      <c r="A56" s="119"/>
      <c r="B56" s="109" t="s">
        <v>90</v>
      </c>
      <c r="C56" s="109"/>
      <c r="D56" s="118" t="s">
        <v>14</v>
      </c>
      <c r="E56" s="118" t="s">
        <v>454</v>
      </c>
      <c r="F56" s="118" t="s">
        <v>525</v>
      </c>
      <c r="G56" s="118" t="s">
        <v>644</v>
      </c>
      <c r="H56" s="118" t="s">
        <v>65</v>
      </c>
      <c r="I56" s="120">
        <f t="shared" si="9"/>
        <v>100000</v>
      </c>
      <c r="J56" s="189">
        <f t="shared" si="9"/>
        <v>16324</v>
      </c>
      <c r="K56" s="189">
        <f t="shared" si="8"/>
        <v>83676</v>
      </c>
      <c r="L56" s="184"/>
    </row>
    <row r="57" spans="1:12" s="185" customFormat="1" ht="24">
      <c r="A57" s="119"/>
      <c r="B57" s="109" t="s">
        <v>465</v>
      </c>
      <c r="C57" s="109"/>
      <c r="D57" s="118" t="s">
        <v>14</v>
      </c>
      <c r="E57" s="118" t="s">
        <v>454</v>
      </c>
      <c r="F57" s="118" t="s">
        <v>525</v>
      </c>
      <c r="G57" s="118" t="s">
        <v>644</v>
      </c>
      <c r="H57" s="118" t="s">
        <v>464</v>
      </c>
      <c r="I57" s="120">
        <f t="shared" si="9"/>
        <v>100000</v>
      </c>
      <c r="J57" s="189">
        <f t="shared" si="9"/>
        <v>16324</v>
      </c>
      <c r="K57" s="189">
        <f t="shared" si="8"/>
        <v>83676</v>
      </c>
      <c r="L57" s="184"/>
    </row>
    <row r="58" spans="1:12" s="185" customFormat="1" ht="27" customHeight="1">
      <c r="A58" s="119"/>
      <c r="B58" s="109" t="s">
        <v>497</v>
      </c>
      <c r="C58" s="109"/>
      <c r="D58" s="118" t="s">
        <v>14</v>
      </c>
      <c r="E58" s="118" t="s">
        <v>454</v>
      </c>
      <c r="F58" s="118" t="s">
        <v>525</v>
      </c>
      <c r="G58" s="118" t="s">
        <v>644</v>
      </c>
      <c r="H58" s="118" t="s">
        <v>461</v>
      </c>
      <c r="I58" s="120">
        <v>100000</v>
      </c>
      <c r="J58" s="189">
        <v>16324</v>
      </c>
      <c r="K58" s="189">
        <f t="shared" si="8"/>
        <v>83676</v>
      </c>
      <c r="L58" s="184"/>
    </row>
    <row r="59" spans="1:12" s="185" customFormat="1" ht="12.75">
      <c r="A59" s="119"/>
      <c r="B59" s="192" t="s">
        <v>534</v>
      </c>
      <c r="C59" s="192"/>
      <c r="D59" s="119" t="s">
        <v>14</v>
      </c>
      <c r="E59" s="119" t="s">
        <v>454</v>
      </c>
      <c r="F59" s="119" t="s">
        <v>525</v>
      </c>
      <c r="G59" s="119" t="s">
        <v>645</v>
      </c>
      <c r="H59" s="119" t="s">
        <v>456</v>
      </c>
      <c r="I59" s="121">
        <f aca="true" t="shared" si="10" ref="I59:J61">I60</f>
        <v>23000</v>
      </c>
      <c r="J59" s="188">
        <f t="shared" si="10"/>
        <v>1848</v>
      </c>
      <c r="K59" s="188">
        <f t="shared" si="8"/>
        <v>21152</v>
      </c>
      <c r="L59" s="184"/>
    </row>
    <row r="60" spans="1:12" s="185" customFormat="1" ht="24">
      <c r="A60" s="119"/>
      <c r="B60" s="109" t="s">
        <v>90</v>
      </c>
      <c r="C60" s="109"/>
      <c r="D60" s="118" t="s">
        <v>14</v>
      </c>
      <c r="E60" s="118" t="s">
        <v>454</v>
      </c>
      <c r="F60" s="118" t="s">
        <v>525</v>
      </c>
      <c r="G60" s="118" t="s">
        <v>645</v>
      </c>
      <c r="H60" s="118" t="s">
        <v>65</v>
      </c>
      <c r="I60" s="120">
        <f t="shared" si="10"/>
        <v>23000</v>
      </c>
      <c r="J60" s="189">
        <f t="shared" si="10"/>
        <v>1848</v>
      </c>
      <c r="K60" s="189">
        <f t="shared" si="8"/>
        <v>21152</v>
      </c>
      <c r="L60" s="184"/>
    </row>
    <row r="61" spans="1:12" s="185" customFormat="1" ht="24">
      <c r="A61" s="119"/>
      <c r="B61" s="109" t="s">
        <v>465</v>
      </c>
      <c r="C61" s="109"/>
      <c r="D61" s="118" t="s">
        <v>14</v>
      </c>
      <c r="E61" s="118" t="s">
        <v>454</v>
      </c>
      <c r="F61" s="118" t="s">
        <v>525</v>
      </c>
      <c r="G61" s="118" t="s">
        <v>645</v>
      </c>
      <c r="H61" s="118" t="s">
        <v>464</v>
      </c>
      <c r="I61" s="120">
        <f t="shared" si="10"/>
        <v>23000</v>
      </c>
      <c r="J61" s="189">
        <f t="shared" si="10"/>
        <v>1848</v>
      </c>
      <c r="K61" s="189">
        <f t="shared" si="8"/>
        <v>21152</v>
      </c>
      <c r="L61" s="184"/>
    </row>
    <row r="62" spans="1:12" s="185" customFormat="1" ht="27.75" customHeight="1">
      <c r="A62" s="119"/>
      <c r="B62" s="109" t="s">
        <v>497</v>
      </c>
      <c r="C62" s="109"/>
      <c r="D62" s="118" t="s">
        <v>14</v>
      </c>
      <c r="E62" s="118" t="s">
        <v>454</v>
      </c>
      <c r="F62" s="118" t="s">
        <v>525</v>
      </c>
      <c r="G62" s="118" t="s">
        <v>645</v>
      </c>
      <c r="H62" s="118" t="s">
        <v>461</v>
      </c>
      <c r="I62" s="120">
        <v>23000</v>
      </c>
      <c r="J62" s="189">
        <v>1848</v>
      </c>
      <c r="K62" s="189">
        <f t="shared" si="8"/>
        <v>21152</v>
      </c>
      <c r="L62" s="184"/>
    </row>
    <row r="63" spans="1:12" s="185" customFormat="1" ht="25.5" customHeight="1">
      <c r="A63" s="119"/>
      <c r="B63" s="193" t="s">
        <v>460</v>
      </c>
      <c r="C63" s="114"/>
      <c r="D63" s="119" t="s">
        <v>14</v>
      </c>
      <c r="E63" s="119" t="s">
        <v>454</v>
      </c>
      <c r="F63" s="119" t="s">
        <v>525</v>
      </c>
      <c r="G63" s="119" t="s">
        <v>621</v>
      </c>
      <c r="H63" s="119" t="s">
        <v>456</v>
      </c>
      <c r="I63" s="121">
        <f>I64</f>
        <v>1043450</v>
      </c>
      <c r="J63" s="121">
        <f>J64</f>
        <v>565002.8099999999</v>
      </c>
      <c r="K63" s="121">
        <f>K64</f>
        <v>185247.19</v>
      </c>
      <c r="L63" s="184"/>
    </row>
    <row r="64" spans="1:12" s="185" customFormat="1" ht="26.25" customHeight="1">
      <c r="A64" s="119"/>
      <c r="B64" s="194" t="s">
        <v>459</v>
      </c>
      <c r="C64" s="114"/>
      <c r="D64" s="119" t="s">
        <v>14</v>
      </c>
      <c r="E64" s="119" t="s">
        <v>454</v>
      </c>
      <c r="F64" s="119" t="s">
        <v>525</v>
      </c>
      <c r="G64" s="119" t="s">
        <v>620</v>
      </c>
      <c r="H64" s="119" t="s">
        <v>456</v>
      </c>
      <c r="I64" s="121">
        <f>I70+I80+I65</f>
        <v>1043450</v>
      </c>
      <c r="J64" s="121">
        <f>J70+J80+J65</f>
        <v>565002.8099999999</v>
      </c>
      <c r="K64" s="121">
        <f>K70+K80+K65</f>
        <v>185247.19</v>
      </c>
      <c r="L64" s="184"/>
    </row>
    <row r="65" spans="1:12" s="185" customFormat="1" ht="18.75" customHeight="1">
      <c r="A65" s="119"/>
      <c r="B65" s="194" t="s">
        <v>498</v>
      </c>
      <c r="C65" s="109"/>
      <c r="D65" s="119" t="s">
        <v>14</v>
      </c>
      <c r="E65" s="119" t="s">
        <v>454</v>
      </c>
      <c r="F65" s="119" t="s">
        <v>525</v>
      </c>
      <c r="G65" s="119" t="s">
        <v>633</v>
      </c>
      <c r="H65" s="119" t="s">
        <v>456</v>
      </c>
      <c r="I65" s="121">
        <f aca="true" t="shared" si="11" ref="I65:K68">I66</f>
        <v>80300</v>
      </c>
      <c r="J65" s="121">
        <f t="shared" si="11"/>
        <v>80220.21</v>
      </c>
      <c r="K65" s="121">
        <f t="shared" si="11"/>
        <v>79.7899999999936</v>
      </c>
      <c r="L65" s="184"/>
    </row>
    <row r="66" spans="1:12" s="185" customFormat="1" ht="26.25" customHeight="1">
      <c r="A66" s="119"/>
      <c r="B66" s="187" t="s">
        <v>842</v>
      </c>
      <c r="C66" s="114"/>
      <c r="D66" s="119" t="s">
        <v>14</v>
      </c>
      <c r="E66" s="119" t="s">
        <v>454</v>
      </c>
      <c r="F66" s="119" t="s">
        <v>525</v>
      </c>
      <c r="G66" s="119" t="s">
        <v>843</v>
      </c>
      <c r="H66" s="119" t="s">
        <v>456</v>
      </c>
      <c r="I66" s="121">
        <f t="shared" si="11"/>
        <v>80300</v>
      </c>
      <c r="J66" s="121">
        <f t="shared" si="11"/>
        <v>80220.21</v>
      </c>
      <c r="K66" s="121">
        <f t="shared" si="11"/>
        <v>79.7899999999936</v>
      </c>
      <c r="L66" s="184"/>
    </row>
    <row r="67" spans="1:12" s="185" customFormat="1" ht="29.25" customHeight="1">
      <c r="A67" s="119"/>
      <c r="B67" s="109" t="s">
        <v>90</v>
      </c>
      <c r="C67" s="114"/>
      <c r="D67" s="118" t="s">
        <v>14</v>
      </c>
      <c r="E67" s="118" t="s">
        <v>454</v>
      </c>
      <c r="F67" s="118" t="s">
        <v>525</v>
      </c>
      <c r="G67" s="118" t="s">
        <v>843</v>
      </c>
      <c r="H67" s="118" t="s">
        <v>65</v>
      </c>
      <c r="I67" s="120">
        <f t="shared" si="11"/>
        <v>80300</v>
      </c>
      <c r="J67" s="120">
        <f t="shared" si="11"/>
        <v>80220.21</v>
      </c>
      <c r="K67" s="120">
        <f t="shared" si="11"/>
        <v>79.7899999999936</v>
      </c>
      <c r="L67" s="184"/>
    </row>
    <row r="68" spans="1:12" s="185" customFormat="1" ht="30" customHeight="1">
      <c r="A68" s="119"/>
      <c r="B68" s="109" t="s">
        <v>465</v>
      </c>
      <c r="C68" s="114"/>
      <c r="D68" s="118" t="s">
        <v>14</v>
      </c>
      <c r="E68" s="118" t="s">
        <v>454</v>
      </c>
      <c r="F68" s="118" t="s">
        <v>525</v>
      </c>
      <c r="G68" s="118" t="s">
        <v>843</v>
      </c>
      <c r="H68" s="118" t="s">
        <v>464</v>
      </c>
      <c r="I68" s="120">
        <f t="shared" si="11"/>
        <v>80300</v>
      </c>
      <c r="J68" s="120">
        <f t="shared" si="11"/>
        <v>80220.21</v>
      </c>
      <c r="K68" s="120">
        <f t="shared" si="11"/>
        <v>79.7899999999936</v>
      </c>
      <c r="L68" s="184"/>
    </row>
    <row r="69" spans="1:12" s="185" customFormat="1" ht="24.75" customHeight="1">
      <c r="A69" s="119"/>
      <c r="B69" s="109" t="s">
        <v>497</v>
      </c>
      <c r="C69" s="114"/>
      <c r="D69" s="118" t="s">
        <v>14</v>
      </c>
      <c r="E69" s="118" t="s">
        <v>454</v>
      </c>
      <c r="F69" s="118" t="s">
        <v>525</v>
      </c>
      <c r="G69" s="118" t="s">
        <v>843</v>
      </c>
      <c r="H69" s="118" t="s">
        <v>461</v>
      </c>
      <c r="I69" s="120">
        <v>80300</v>
      </c>
      <c r="J69" s="120">
        <v>80220.21</v>
      </c>
      <c r="K69" s="121">
        <f>I69-J69</f>
        <v>79.7899999999936</v>
      </c>
      <c r="L69" s="184"/>
    </row>
    <row r="70" spans="1:12" s="185" customFormat="1" ht="50.25" customHeight="1">
      <c r="A70" s="119"/>
      <c r="B70" s="195" t="s">
        <v>458</v>
      </c>
      <c r="C70" s="114"/>
      <c r="D70" s="119" t="s">
        <v>14</v>
      </c>
      <c r="E70" s="119" t="s">
        <v>454</v>
      </c>
      <c r="F70" s="119" t="s">
        <v>525</v>
      </c>
      <c r="G70" s="119" t="s">
        <v>625</v>
      </c>
      <c r="H70" s="119" t="s">
        <v>456</v>
      </c>
      <c r="I70" s="121">
        <f>I71+I77+I74</f>
        <v>931100</v>
      </c>
      <c r="J70" s="121">
        <f>J71+J77+J74</f>
        <v>472800</v>
      </c>
      <c r="K70" s="121">
        <f>K71+K77+K74</f>
        <v>185100</v>
      </c>
      <c r="L70" s="184"/>
    </row>
    <row r="71" spans="1:12" s="185" customFormat="1" ht="74.25" customHeight="1">
      <c r="A71" s="119"/>
      <c r="B71" s="196" t="s">
        <v>531</v>
      </c>
      <c r="C71" s="196"/>
      <c r="D71" s="119" t="s">
        <v>14</v>
      </c>
      <c r="E71" s="119" t="s">
        <v>454</v>
      </c>
      <c r="F71" s="119" t="s">
        <v>525</v>
      </c>
      <c r="G71" s="119" t="s">
        <v>634</v>
      </c>
      <c r="H71" s="119" t="s">
        <v>456</v>
      </c>
      <c r="I71" s="121">
        <f>I72</f>
        <v>630400</v>
      </c>
      <c r="J71" s="188">
        <f>J72</f>
        <v>472800</v>
      </c>
      <c r="K71" s="188">
        <f aca="true" t="shared" si="12" ref="K71:K79">I71-J71</f>
        <v>157600</v>
      </c>
      <c r="L71" s="184"/>
    </row>
    <row r="72" spans="1:12" s="185" customFormat="1" ht="12.75">
      <c r="A72" s="118"/>
      <c r="B72" s="109" t="s">
        <v>113</v>
      </c>
      <c r="C72" s="109"/>
      <c r="D72" s="118" t="s">
        <v>14</v>
      </c>
      <c r="E72" s="118" t="s">
        <v>454</v>
      </c>
      <c r="F72" s="118" t="s">
        <v>525</v>
      </c>
      <c r="G72" s="118" t="s">
        <v>634</v>
      </c>
      <c r="H72" s="118" t="s">
        <v>415</v>
      </c>
      <c r="I72" s="120">
        <f>I73</f>
        <v>630400</v>
      </c>
      <c r="J72" s="189">
        <f>J73</f>
        <v>472800</v>
      </c>
      <c r="K72" s="189">
        <f t="shared" si="12"/>
        <v>157600</v>
      </c>
      <c r="L72" s="184"/>
    </row>
    <row r="73" spans="1:12" s="185" customFormat="1" ht="12.75">
      <c r="A73" s="118"/>
      <c r="B73" s="109" t="s">
        <v>58</v>
      </c>
      <c r="C73" s="109"/>
      <c r="D73" s="118" t="s">
        <v>14</v>
      </c>
      <c r="E73" s="118" t="s">
        <v>454</v>
      </c>
      <c r="F73" s="118" t="s">
        <v>525</v>
      </c>
      <c r="G73" s="118" t="s">
        <v>634</v>
      </c>
      <c r="H73" s="118" t="s">
        <v>452</v>
      </c>
      <c r="I73" s="120">
        <v>630400</v>
      </c>
      <c r="J73" s="189">
        <v>472800</v>
      </c>
      <c r="K73" s="189">
        <f t="shared" si="12"/>
        <v>157600</v>
      </c>
      <c r="L73" s="184"/>
    </row>
    <row r="74" spans="1:12" s="185" customFormat="1" ht="48">
      <c r="A74" s="118"/>
      <c r="B74" s="114" t="s">
        <v>855</v>
      </c>
      <c r="C74" s="114"/>
      <c r="D74" s="119" t="s">
        <v>14</v>
      </c>
      <c r="E74" s="119" t="s">
        <v>454</v>
      </c>
      <c r="F74" s="119" t="s">
        <v>525</v>
      </c>
      <c r="G74" s="119" t="s">
        <v>844</v>
      </c>
      <c r="H74" s="119" t="s">
        <v>456</v>
      </c>
      <c r="I74" s="121">
        <f aca="true" t="shared" si="13" ref="I74:K75">I75</f>
        <v>273200</v>
      </c>
      <c r="J74" s="121">
        <f t="shared" si="13"/>
        <v>0</v>
      </c>
      <c r="K74" s="121">
        <f t="shared" si="13"/>
        <v>0</v>
      </c>
      <c r="L74" s="184"/>
    </row>
    <row r="75" spans="1:12" s="185" customFormat="1" ht="12.75">
      <c r="A75" s="118"/>
      <c r="B75" s="109" t="s">
        <v>113</v>
      </c>
      <c r="C75" s="109"/>
      <c r="D75" s="118" t="s">
        <v>14</v>
      </c>
      <c r="E75" s="118" t="s">
        <v>454</v>
      </c>
      <c r="F75" s="118" t="s">
        <v>525</v>
      </c>
      <c r="G75" s="118" t="s">
        <v>844</v>
      </c>
      <c r="H75" s="118" t="s">
        <v>415</v>
      </c>
      <c r="I75" s="120">
        <f t="shared" si="13"/>
        <v>273200</v>
      </c>
      <c r="J75" s="120">
        <f t="shared" si="13"/>
        <v>0</v>
      </c>
      <c r="K75" s="120">
        <f t="shared" si="13"/>
        <v>0</v>
      </c>
      <c r="L75" s="184"/>
    </row>
    <row r="76" spans="1:12" s="185" customFormat="1" ht="12.75">
      <c r="A76" s="118"/>
      <c r="B76" s="109" t="s">
        <v>58</v>
      </c>
      <c r="C76" s="109"/>
      <c r="D76" s="118" t="s">
        <v>14</v>
      </c>
      <c r="E76" s="118" t="s">
        <v>454</v>
      </c>
      <c r="F76" s="118" t="s">
        <v>525</v>
      </c>
      <c r="G76" s="118" t="s">
        <v>844</v>
      </c>
      <c r="H76" s="118" t="s">
        <v>452</v>
      </c>
      <c r="I76" s="120">
        <v>273200</v>
      </c>
      <c r="J76" s="189">
        <v>0</v>
      </c>
      <c r="K76" s="189">
        <v>0</v>
      </c>
      <c r="L76" s="184"/>
    </row>
    <row r="77" spans="1:12" s="185" customFormat="1" ht="49.5" customHeight="1">
      <c r="A77" s="118"/>
      <c r="B77" s="114" t="s">
        <v>729</v>
      </c>
      <c r="C77" s="114"/>
      <c r="D77" s="119" t="s">
        <v>14</v>
      </c>
      <c r="E77" s="119" t="s">
        <v>454</v>
      </c>
      <c r="F77" s="119" t="s">
        <v>525</v>
      </c>
      <c r="G77" s="119" t="s">
        <v>728</v>
      </c>
      <c r="H77" s="119" t="s">
        <v>456</v>
      </c>
      <c r="I77" s="121">
        <f>I78</f>
        <v>27500</v>
      </c>
      <c r="J77" s="188">
        <f>J78</f>
        <v>0</v>
      </c>
      <c r="K77" s="188">
        <f t="shared" si="12"/>
        <v>27500</v>
      </c>
      <c r="L77" s="184"/>
    </row>
    <row r="78" spans="1:12" s="185" customFormat="1" ht="12.75" customHeight="1">
      <c r="A78" s="118"/>
      <c r="B78" s="109" t="s">
        <v>113</v>
      </c>
      <c r="C78" s="109"/>
      <c r="D78" s="118" t="s">
        <v>14</v>
      </c>
      <c r="E78" s="118" t="s">
        <v>454</v>
      </c>
      <c r="F78" s="118" t="s">
        <v>525</v>
      </c>
      <c r="G78" s="118" t="s">
        <v>728</v>
      </c>
      <c r="H78" s="118" t="s">
        <v>415</v>
      </c>
      <c r="I78" s="120">
        <f>I79</f>
        <v>27500</v>
      </c>
      <c r="J78" s="189">
        <f>J79</f>
        <v>0</v>
      </c>
      <c r="K78" s="189">
        <f t="shared" si="12"/>
        <v>27500</v>
      </c>
      <c r="L78" s="184"/>
    </row>
    <row r="79" spans="1:12" s="185" customFormat="1" ht="12.75" customHeight="1">
      <c r="A79" s="118"/>
      <c r="B79" s="109" t="s">
        <v>58</v>
      </c>
      <c r="C79" s="109"/>
      <c r="D79" s="118" t="s">
        <v>14</v>
      </c>
      <c r="E79" s="118" t="s">
        <v>454</v>
      </c>
      <c r="F79" s="118" t="s">
        <v>525</v>
      </c>
      <c r="G79" s="118" t="s">
        <v>728</v>
      </c>
      <c r="H79" s="118" t="s">
        <v>452</v>
      </c>
      <c r="I79" s="120">
        <v>27500</v>
      </c>
      <c r="J79" s="189">
        <v>0</v>
      </c>
      <c r="K79" s="189">
        <f t="shared" si="12"/>
        <v>27500</v>
      </c>
      <c r="L79" s="184"/>
    </row>
    <row r="80" spans="1:12" s="185" customFormat="1" ht="27" customHeight="1">
      <c r="A80" s="118"/>
      <c r="B80" s="197" t="s">
        <v>528</v>
      </c>
      <c r="C80" s="109"/>
      <c r="D80" s="119" t="s">
        <v>14</v>
      </c>
      <c r="E80" s="119" t="s">
        <v>454</v>
      </c>
      <c r="F80" s="119" t="s">
        <v>525</v>
      </c>
      <c r="G80" s="119" t="s">
        <v>629</v>
      </c>
      <c r="H80" s="119" t="s">
        <v>456</v>
      </c>
      <c r="I80" s="121">
        <f>I85+I81</f>
        <v>32050</v>
      </c>
      <c r="J80" s="121">
        <f>J85+J81</f>
        <v>11982.6</v>
      </c>
      <c r="K80" s="121">
        <f>K85+K81</f>
        <v>67.39999999999964</v>
      </c>
      <c r="L80" s="184"/>
    </row>
    <row r="81" spans="1:12" s="185" customFormat="1" ht="18" customHeight="1">
      <c r="A81" s="118"/>
      <c r="B81" s="197" t="s">
        <v>845</v>
      </c>
      <c r="C81" s="114"/>
      <c r="D81" s="119" t="s">
        <v>14</v>
      </c>
      <c r="E81" s="119" t="s">
        <v>454</v>
      </c>
      <c r="F81" s="119" t="s">
        <v>525</v>
      </c>
      <c r="G81" s="119" t="s">
        <v>846</v>
      </c>
      <c r="H81" s="119" t="s">
        <v>456</v>
      </c>
      <c r="I81" s="121">
        <f aca="true" t="shared" si="14" ref="I81:K83">I82</f>
        <v>20000</v>
      </c>
      <c r="J81" s="121">
        <f t="shared" si="14"/>
        <v>0</v>
      </c>
      <c r="K81" s="121">
        <f t="shared" si="14"/>
        <v>0</v>
      </c>
      <c r="L81" s="184"/>
    </row>
    <row r="82" spans="1:12" s="185" customFormat="1" ht="13.5" customHeight="1">
      <c r="A82" s="118"/>
      <c r="B82" s="198" t="s">
        <v>121</v>
      </c>
      <c r="C82" s="109"/>
      <c r="D82" s="118" t="s">
        <v>14</v>
      </c>
      <c r="E82" s="118" t="s">
        <v>454</v>
      </c>
      <c r="F82" s="118" t="s">
        <v>525</v>
      </c>
      <c r="G82" s="118" t="s">
        <v>846</v>
      </c>
      <c r="H82" s="118" t="s">
        <v>527</v>
      </c>
      <c r="I82" s="120">
        <f t="shared" si="14"/>
        <v>20000</v>
      </c>
      <c r="J82" s="120">
        <f t="shared" si="14"/>
        <v>0</v>
      </c>
      <c r="K82" s="120">
        <f t="shared" si="14"/>
        <v>0</v>
      </c>
      <c r="L82" s="184"/>
    </row>
    <row r="83" spans="1:12" s="185" customFormat="1" ht="13.5" customHeight="1">
      <c r="A83" s="118"/>
      <c r="B83" s="198" t="s">
        <v>123</v>
      </c>
      <c r="C83" s="109"/>
      <c r="D83" s="118" t="s">
        <v>14</v>
      </c>
      <c r="E83" s="118" t="s">
        <v>454</v>
      </c>
      <c r="F83" s="118" t="s">
        <v>525</v>
      </c>
      <c r="G83" s="118" t="s">
        <v>846</v>
      </c>
      <c r="H83" s="118" t="s">
        <v>526</v>
      </c>
      <c r="I83" s="120">
        <f t="shared" si="14"/>
        <v>20000</v>
      </c>
      <c r="J83" s="120">
        <f t="shared" si="14"/>
        <v>0</v>
      </c>
      <c r="K83" s="120">
        <f t="shared" si="14"/>
        <v>0</v>
      </c>
      <c r="L83" s="184"/>
    </row>
    <row r="84" spans="1:12" s="185" customFormat="1" ht="13.5" customHeight="1">
      <c r="A84" s="118"/>
      <c r="B84" s="109" t="s">
        <v>130</v>
      </c>
      <c r="C84" s="109"/>
      <c r="D84" s="118" t="s">
        <v>14</v>
      </c>
      <c r="E84" s="118" t="s">
        <v>454</v>
      </c>
      <c r="F84" s="118" t="s">
        <v>525</v>
      </c>
      <c r="G84" s="118" t="s">
        <v>846</v>
      </c>
      <c r="H84" s="118" t="s">
        <v>532</v>
      </c>
      <c r="I84" s="120">
        <v>20000</v>
      </c>
      <c r="J84" s="120">
        <v>0</v>
      </c>
      <c r="K84" s="120">
        <v>0</v>
      </c>
      <c r="L84" s="184"/>
    </row>
    <row r="85" spans="1:12" s="185" customFormat="1" ht="27" customHeight="1">
      <c r="A85" s="118"/>
      <c r="B85" s="194" t="s">
        <v>533</v>
      </c>
      <c r="C85" s="114"/>
      <c r="D85" s="119" t="s">
        <v>14</v>
      </c>
      <c r="E85" s="119" t="s">
        <v>454</v>
      </c>
      <c r="F85" s="119" t="s">
        <v>525</v>
      </c>
      <c r="G85" s="119" t="s">
        <v>747</v>
      </c>
      <c r="H85" s="119" t="s">
        <v>456</v>
      </c>
      <c r="I85" s="121">
        <f>I86</f>
        <v>12050</v>
      </c>
      <c r="J85" s="121">
        <f>J86</f>
        <v>11982.6</v>
      </c>
      <c r="K85" s="121">
        <f>K86</f>
        <v>67.39999999999964</v>
      </c>
      <c r="L85" s="184"/>
    </row>
    <row r="86" spans="1:12" s="185" customFormat="1" ht="12.75" customHeight="1">
      <c r="A86" s="118"/>
      <c r="B86" s="198" t="s">
        <v>121</v>
      </c>
      <c r="C86" s="109"/>
      <c r="D86" s="118" t="s">
        <v>14</v>
      </c>
      <c r="E86" s="118" t="s">
        <v>454</v>
      </c>
      <c r="F86" s="118" t="s">
        <v>525</v>
      </c>
      <c r="G86" s="118" t="s">
        <v>747</v>
      </c>
      <c r="H86" s="118" t="s">
        <v>527</v>
      </c>
      <c r="I86" s="120">
        <f aca="true" t="shared" si="15" ref="I86:K87">I87</f>
        <v>12050</v>
      </c>
      <c r="J86" s="120">
        <f t="shared" si="15"/>
        <v>11982.6</v>
      </c>
      <c r="K86" s="120">
        <f t="shared" si="15"/>
        <v>67.39999999999964</v>
      </c>
      <c r="L86" s="184"/>
    </row>
    <row r="87" spans="1:12" s="185" customFormat="1" ht="12.75" customHeight="1">
      <c r="A87" s="118"/>
      <c r="B87" s="198" t="s">
        <v>123</v>
      </c>
      <c r="C87" s="109"/>
      <c r="D87" s="118" t="s">
        <v>14</v>
      </c>
      <c r="E87" s="118" t="s">
        <v>454</v>
      </c>
      <c r="F87" s="118" t="s">
        <v>525</v>
      </c>
      <c r="G87" s="118" t="s">
        <v>747</v>
      </c>
      <c r="H87" s="118" t="s">
        <v>526</v>
      </c>
      <c r="I87" s="120">
        <f t="shared" si="15"/>
        <v>12050</v>
      </c>
      <c r="J87" s="120">
        <f t="shared" si="15"/>
        <v>11982.6</v>
      </c>
      <c r="K87" s="120">
        <f t="shared" si="15"/>
        <v>67.39999999999964</v>
      </c>
      <c r="L87" s="184"/>
    </row>
    <row r="88" spans="1:12" s="185" customFormat="1" ht="12.75" customHeight="1">
      <c r="A88" s="118"/>
      <c r="B88" s="109" t="s">
        <v>130</v>
      </c>
      <c r="C88" s="109"/>
      <c r="D88" s="118" t="s">
        <v>14</v>
      </c>
      <c r="E88" s="118" t="s">
        <v>454</v>
      </c>
      <c r="F88" s="118" t="s">
        <v>525</v>
      </c>
      <c r="G88" s="118" t="s">
        <v>747</v>
      </c>
      <c r="H88" s="118" t="s">
        <v>532</v>
      </c>
      <c r="I88" s="120">
        <v>12050</v>
      </c>
      <c r="J88" s="120">
        <v>11982.6</v>
      </c>
      <c r="K88" s="189">
        <f>I88-J88</f>
        <v>67.39999999999964</v>
      </c>
      <c r="L88" s="184"/>
    </row>
    <row r="89" spans="1:12" s="185" customFormat="1" ht="12.75">
      <c r="A89" s="118"/>
      <c r="B89" s="114" t="s">
        <v>524</v>
      </c>
      <c r="C89" s="114"/>
      <c r="D89" s="119" t="s">
        <v>14</v>
      </c>
      <c r="E89" s="119" t="s">
        <v>470</v>
      </c>
      <c r="F89" s="119" t="s">
        <v>475</v>
      </c>
      <c r="G89" s="183" t="s">
        <v>622</v>
      </c>
      <c r="H89" s="119" t="s">
        <v>456</v>
      </c>
      <c r="I89" s="121">
        <f aca="true" t="shared" si="16" ref="I89:I94">I90</f>
        <v>233700</v>
      </c>
      <c r="J89" s="188">
        <f aca="true" t="shared" si="17" ref="J89:K95">J90</f>
        <v>156817.2</v>
      </c>
      <c r="K89" s="188">
        <f>I89-J89</f>
        <v>76882.79999999999</v>
      </c>
      <c r="L89" s="184"/>
    </row>
    <row r="90" spans="1:12" s="185" customFormat="1" ht="12.75">
      <c r="A90" s="118"/>
      <c r="B90" s="114" t="s">
        <v>192</v>
      </c>
      <c r="C90" s="114"/>
      <c r="D90" s="119" t="s">
        <v>14</v>
      </c>
      <c r="E90" s="119" t="s">
        <v>470</v>
      </c>
      <c r="F90" s="119" t="s">
        <v>462</v>
      </c>
      <c r="G90" s="183" t="s">
        <v>622</v>
      </c>
      <c r="H90" s="119" t="s">
        <v>456</v>
      </c>
      <c r="I90" s="121">
        <f t="shared" si="16"/>
        <v>233700</v>
      </c>
      <c r="J90" s="188">
        <f t="shared" si="17"/>
        <v>156817.2</v>
      </c>
      <c r="K90" s="188">
        <f>I90-J90</f>
        <v>76882.79999999999</v>
      </c>
      <c r="L90" s="184"/>
    </row>
    <row r="91" spans="1:12" s="185" customFormat="1" ht="12.75">
      <c r="A91" s="118"/>
      <c r="B91" s="187" t="s">
        <v>523</v>
      </c>
      <c r="C91" s="187"/>
      <c r="D91" s="119" t="s">
        <v>14</v>
      </c>
      <c r="E91" s="119" t="s">
        <v>470</v>
      </c>
      <c r="F91" s="119" t="s">
        <v>462</v>
      </c>
      <c r="G91" s="199" t="s">
        <v>621</v>
      </c>
      <c r="H91" s="119" t="s">
        <v>456</v>
      </c>
      <c r="I91" s="121">
        <f t="shared" si="16"/>
        <v>233700</v>
      </c>
      <c r="J91" s="121">
        <f t="shared" si="17"/>
        <v>156817.2</v>
      </c>
      <c r="K91" s="121">
        <f>K92</f>
        <v>76882.79999999999</v>
      </c>
      <c r="L91" s="184"/>
    </row>
    <row r="92" spans="1:12" s="185" customFormat="1" ht="28.5" customHeight="1">
      <c r="A92" s="118"/>
      <c r="B92" s="187" t="s">
        <v>522</v>
      </c>
      <c r="C92" s="187"/>
      <c r="D92" s="119" t="s">
        <v>14</v>
      </c>
      <c r="E92" s="119" t="s">
        <v>470</v>
      </c>
      <c r="F92" s="119" t="s">
        <v>462</v>
      </c>
      <c r="G92" s="199" t="s">
        <v>620</v>
      </c>
      <c r="H92" s="119" t="s">
        <v>456</v>
      </c>
      <c r="I92" s="121">
        <f t="shared" si="16"/>
        <v>233700</v>
      </c>
      <c r="J92" s="188">
        <f t="shared" si="17"/>
        <v>156817.2</v>
      </c>
      <c r="K92" s="188">
        <f aca="true" t="shared" si="18" ref="K92:K98">I92-J92</f>
        <v>76882.79999999999</v>
      </c>
      <c r="L92" s="184"/>
    </row>
    <row r="93" spans="1:12" s="185" customFormat="1" ht="38.25" customHeight="1">
      <c r="A93" s="118"/>
      <c r="B93" s="192" t="s">
        <v>521</v>
      </c>
      <c r="C93" s="192"/>
      <c r="D93" s="119" t="s">
        <v>14</v>
      </c>
      <c r="E93" s="119" t="s">
        <v>470</v>
      </c>
      <c r="F93" s="119" t="s">
        <v>462</v>
      </c>
      <c r="G93" s="199" t="s">
        <v>638</v>
      </c>
      <c r="H93" s="119" t="s">
        <v>456</v>
      </c>
      <c r="I93" s="121">
        <f t="shared" si="16"/>
        <v>233700</v>
      </c>
      <c r="J93" s="188">
        <f t="shared" si="17"/>
        <v>156817.2</v>
      </c>
      <c r="K93" s="188">
        <f t="shared" si="18"/>
        <v>76882.79999999999</v>
      </c>
      <c r="L93" s="184"/>
    </row>
    <row r="94" spans="1:12" s="185" customFormat="1" ht="37.5" customHeight="1">
      <c r="A94" s="118"/>
      <c r="B94" s="192" t="s">
        <v>520</v>
      </c>
      <c r="C94" s="192"/>
      <c r="D94" s="119" t="s">
        <v>14</v>
      </c>
      <c r="E94" s="119" t="s">
        <v>470</v>
      </c>
      <c r="F94" s="119" t="s">
        <v>462</v>
      </c>
      <c r="G94" s="199" t="s">
        <v>637</v>
      </c>
      <c r="H94" s="119" t="s">
        <v>456</v>
      </c>
      <c r="I94" s="121">
        <f t="shared" si="16"/>
        <v>233700</v>
      </c>
      <c r="J94" s="188">
        <f t="shared" si="17"/>
        <v>156817.2</v>
      </c>
      <c r="K94" s="188">
        <f t="shared" si="18"/>
        <v>76882.79999999999</v>
      </c>
      <c r="L94" s="184"/>
    </row>
    <row r="95" spans="1:12" s="185" customFormat="1" ht="63" customHeight="1">
      <c r="A95" s="118"/>
      <c r="B95" s="109" t="s">
        <v>519</v>
      </c>
      <c r="C95" s="109"/>
      <c r="D95" s="118" t="s">
        <v>14</v>
      </c>
      <c r="E95" s="118" t="s">
        <v>470</v>
      </c>
      <c r="F95" s="118" t="s">
        <v>462</v>
      </c>
      <c r="G95" s="200" t="s">
        <v>637</v>
      </c>
      <c r="H95" s="118" t="s">
        <v>472</v>
      </c>
      <c r="I95" s="120">
        <f>I96</f>
        <v>233700</v>
      </c>
      <c r="J95" s="120">
        <f t="shared" si="17"/>
        <v>156817.2</v>
      </c>
      <c r="K95" s="120">
        <f t="shared" si="17"/>
        <v>76882.79999999999</v>
      </c>
      <c r="L95" s="184"/>
    </row>
    <row r="96" spans="1:12" s="185" customFormat="1" ht="26.25" customHeight="1">
      <c r="A96" s="118"/>
      <c r="B96" s="109" t="s">
        <v>71</v>
      </c>
      <c r="C96" s="109"/>
      <c r="D96" s="118" t="s">
        <v>14</v>
      </c>
      <c r="E96" s="118" t="s">
        <v>470</v>
      </c>
      <c r="F96" s="118" t="s">
        <v>462</v>
      </c>
      <c r="G96" s="200" t="s">
        <v>637</v>
      </c>
      <c r="H96" s="118" t="s">
        <v>471</v>
      </c>
      <c r="I96" s="120">
        <f>I97+I98</f>
        <v>233700</v>
      </c>
      <c r="J96" s="189">
        <f>J97+J98</f>
        <v>156817.2</v>
      </c>
      <c r="K96" s="189">
        <f t="shared" si="18"/>
        <v>76882.79999999999</v>
      </c>
      <c r="L96" s="184"/>
    </row>
    <row r="97" spans="1:12" s="185" customFormat="1" ht="24">
      <c r="A97" s="118"/>
      <c r="B97" s="109" t="s">
        <v>745</v>
      </c>
      <c r="C97" s="109"/>
      <c r="D97" s="118" t="s">
        <v>14</v>
      </c>
      <c r="E97" s="118" t="s">
        <v>470</v>
      </c>
      <c r="F97" s="118" t="s">
        <v>462</v>
      </c>
      <c r="G97" s="200" t="s">
        <v>637</v>
      </c>
      <c r="H97" s="118" t="s">
        <v>469</v>
      </c>
      <c r="I97" s="120">
        <v>179500</v>
      </c>
      <c r="J97" s="189">
        <v>122530.88</v>
      </c>
      <c r="K97" s="189">
        <f t="shared" si="18"/>
        <v>56969.119999999995</v>
      </c>
      <c r="L97" s="184"/>
    </row>
    <row r="98" spans="1:12" s="185" customFormat="1" ht="42" customHeight="1">
      <c r="A98" s="118"/>
      <c r="B98" s="109" t="s">
        <v>746</v>
      </c>
      <c r="C98" s="109"/>
      <c r="D98" s="118" t="s">
        <v>14</v>
      </c>
      <c r="E98" s="118" t="s">
        <v>470</v>
      </c>
      <c r="F98" s="118" t="s">
        <v>462</v>
      </c>
      <c r="G98" s="200" t="s">
        <v>637</v>
      </c>
      <c r="H98" s="118" t="s">
        <v>617</v>
      </c>
      <c r="I98" s="120">
        <v>54200</v>
      </c>
      <c r="J98" s="189">
        <v>34286.32</v>
      </c>
      <c r="K98" s="189">
        <f t="shared" si="18"/>
        <v>19913.68</v>
      </c>
      <c r="L98" s="184"/>
    </row>
    <row r="99" spans="1:12" s="185" customFormat="1" ht="26.25" customHeight="1">
      <c r="A99" s="118"/>
      <c r="B99" s="114" t="s">
        <v>518</v>
      </c>
      <c r="C99" s="114"/>
      <c r="D99" s="119" t="s">
        <v>14</v>
      </c>
      <c r="E99" s="119" t="s">
        <v>462</v>
      </c>
      <c r="F99" s="119" t="s">
        <v>475</v>
      </c>
      <c r="G99" s="183" t="s">
        <v>622</v>
      </c>
      <c r="H99" s="119" t="s">
        <v>456</v>
      </c>
      <c r="I99" s="121">
        <f>I100+I109+I130</f>
        <v>321600</v>
      </c>
      <c r="J99" s="121">
        <f>J100+J109+J130</f>
        <v>26856</v>
      </c>
      <c r="K99" s="121">
        <f>K100+K109+K130</f>
        <v>294744</v>
      </c>
      <c r="L99" s="184"/>
    </row>
    <row r="100" spans="1:12" s="185" customFormat="1" ht="39" customHeight="1">
      <c r="A100" s="118"/>
      <c r="B100" s="114" t="s">
        <v>517</v>
      </c>
      <c r="C100" s="114"/>
      <c r="D100" s="119" t="s">
        <v>14</v>
      </c>
      <c r="E100" s="119" t="s">
        <v>462</v>
      </c>
      <c r="F100" s="119" t="s">
        <v>511</v>
      </c>
      <c r="G100" s="183" t="s">
        <v>622</v>
      </c>
      <c r="H100" s="119" t="s">
        <v>456</v>
      </c>
      <c r="I100" s="121">
        <f aca="true" t="shared" si="19" ref="I100:K106">I101</f>
        <v>70300</v>
      </c>
      <c r="J100" s="188">
        <f t="shared" si="19"/>
        <v>26856</v>
      </c>
      <c r="K100" s="188">
        <f>I100-J100</f>
        <v>43444</v>
      </c>
      <c r="L100" s="184"/>
    </row>
    <row r="101" spans="1:13" s="185" customFormat="1" ht="24">
      <c r="A101" s="118"/>
      <c r="B101" s="114" t="s">
        <v>863</v>
      </c>
      <c r="C101" s="114"/>
      <c r="D101" s="119" t="s">
        <v>14</v>
      </c>
      <c r="E101" s="119" t="s">
        <v>462</v>
      </c>
      <c r="F101" s="119" t="s">
        <v>511</v>
      </c>
      <c r="G101" s="119" t="s">
        <v>639</v>
      </c>
      <c r="H101" s="119" t="s">
        <v>456</v>
      </c>
      <c r="I101" s="121">
        <f>I102</f>
        <v>70300</v>
      </c>
      <c r="J101" s="121">
        <f t="shared" si="19"/>
        <v>26856</v>
      </c>
      <c r="K101" s="121">
        <f t="shared" si="19"/>
        <v>43444</v>
      </c>
      <c r="L101" s="184"/>
      <c r="M101" s="201"/>
    </row>
    <row r="102" spans="1:13" s="185" customFormat="1" ht="36">
      <c r="A102" s="118"/>
      <c r="B102" s="114" t="s">
        <v>649</v>
      </c>
      <c r="C102" s="114"/>
      <c r="D102" s="119" t="s">
        <v>14</v>
      </c>
      <c r="E102" s="119" t="s">
        <v>462</v>
      </c>
      <c r="F102" s="119" t="s">
        <v>511</v>
      </c>
      <c r="G102" s="119" t="s">
        <v>643</v>
      </c>
      <c r="H102" s="119" t="s">
        <v>456</v>
      </c>
      <c r="I102" s="121">
        <f>I103</f>
        <v>70300</v>
      </c>
      <c r="J102" s="121">
        <f>J103</f>
        <v>26856</v>
      </c>
      <c r="K102" s="121">
        <f>K103</f>
        <v>43444</v>
      </c>
      <c r="L102" s="184"/>
      <c r="M102" s="201"/>
    </row>
    <row r="103" spans="1:13" s="185" customFormat="1" ht="12.75">
      <c r="A103" s="118"/>
      <c r="B103" s="114" t="s">
        <v>498</v>
      </c>
      <c r="C103" s="114"/>
      <c r="D103" s="119" t="s">
        <v>14</v>
      </c>
      <c r="E103" s="119" t="s">
        <v>462</v>
      </c>
      <c r="F103" s="119" t="s">
        <v>511</v>
      </c>
      <c r="G103" s="119" t="s">
        <v>643</v>
      </c>
      <c r="H103" s="119" t="s">
        <v>456</v>
      </c>
      <c r="I103" s="121">
        <f t="shared" si="19"/>
        <v>70300</v>
      </c>
      <c r="J103" s="121">
        <f t="shared" si="19"/>
        <v>26856</v>
      </c>
      <c r="K103" s="121">
        <f>K104</f>
        <v>43444</v>
      </c>
      <c r="L103" s="184"/>
      <c r="M103" s="201"/>
    </row>
    <row r="104" spans="1:12" s="185" customFormat="1" ht="37.5" customHeight="1">
      <c r="A104" s="118"/>
      <c r="B104" s="192" t="s">
        <v>516</v>
      </c>
      <c r="C104" s="192"/>
      <c r="D104" s="119" t="s">
        <v>14</v>
      </c>
      <c r="E104" s="119" t="s">
        <v>462</v>
      </c>
      <c r="F104" s="119" t="s">
        <v>511</v>
      </c>
      <c r="G104" s="119" t="s">
        <v>642</v>
      </c>
      <c r="H104" s="119" t="s">
        <v>456</v>
      </c>
      <c r="I104" s="121">
        <f t="shared" si="19"/>
        <v>70300</v>
      </c>
      <c r="J104" s="188">
        <f t="shared" si="19"/>
        <v>26856</v>
      </c>
      <c r="K104" s="188">
        <f>I104-J104</f>
        <v>43444</v>
      </c>
      <c r="L104" s="184"/>
    </row>
    <row r="105" spans="1:12" s="185" customFormat="1" ht="24">
      <c r="A105" s="118"/>
      <c r="B105" s="109" t="s">
        <v>90</v>
      </c>
      <c r="C105" s="109"/>
      <c r="D105" s="118" t="s">
        <v>14</v>
      </c>
      <c r="E105" s="118" t="s">
        <v>462</v>
      </c>
      <c r="F105" s="118" t="s">
        <v>511</v>
      </c>
      <c r="G105" s="118" t="s">
        <v>642</v>
      </c>
      <c r="H105" s="118" t="s">
        <v>65</v>
      </c>
      <c r="I105" s="120">
        <f t="shared" si="19"/>
        <v>70300</v>
      </c>
      <c r="J105" s="189">
        <f t="shared" si="19"/>
        <v>26856</v>
      </c>
      <c r="K105" s="189">
        <f>I105-J105</f>
        <v>43444</v>
      </c>
      <c r="L105" s="184"/>
    </row>
    <row r="106" spans="1:12" s="185" customFormat="1" ht="26.25" customHeight="1">
      <c r="A106" s="118"/>
      <c r="B106" s="109" t="s">
        <v>465</v>
      </c>
      <c r="C106" s="109"/>
      <c r="D106" s="118" t="s">
        <v>14</v>
      </c>
      <c r="E106" s="118" t="s">
        <v>462</v>
      </c>
      <c r="F106" s="118" t="s">
        <v>511</v>
      </c>
      <c r="G106" s="118" t="s">
        <v>642</v>
      </c>
      <c r="H106" s="118" t="s">
        <v>464</v>
      </c>
      <c r="I106" s="120">
        <f t="shared" si="19"/>
        <v>70300</v>
      </c>
      <c r="J106" s="189">
        <f t="shared" si="19"/>
        <v>26856</v>
      </c>
      <c r="K106" s="189">
        <f>I106-J106</f>
        <v>43444</v>
      </c>
      <c r="L106" s="184"/>
    </row>
    <row r="107" spans="1:12" s="185" customFormat="1" ht="24.75" customHeight="1">
      <c r="A107" s="118"/>
      <c r="B107" s="109" t="s">
        <v>497</v>
      </c>
      <c r="C107" s="109"/>
      <c r="D107" s="118" t="s">
        <v>14</v>
      </c>
      <c r="E107" s="118" t="s">
        <v>462</v>
      </c>
      <c r="F107" s="118" t="s">
        <v>511</v>
      </c>
      <c r="G107" s="118" t="s">
        <v>642</v>
      </c>
      <c r="H107" s="118" t="s">
        <v>461</v>
      </c>
      <c r="I107" s="120">
        <v>70300</v>
      </c>
      <c r="J107" s="120">
        <v>26856</v>
      </c>
      <c r="K107" s="120">
        <f>I107-J107</f>
        <v>43444</v>
      </c>
      <c r="L107" s="184"/>
    </row>
    <row r="108" spans="1:12" s="185" customFormat="1" ht="36">
      <c r="A108" s="118"/>
      <c r="B108" s="114" t="s">
        <v>646</v>
      </c>
      <c r="C108" s="109"/>
      <c r="D108" s="119" t="s">
        <v>14</v>
      </c>
      <c r="E108" s="119" t="s">
        <v>462</v>
      </c>
      <c r="F108" s="119" t="s">
        <v>491</v>
      </c>
      <c r="G108" s="183" t="s">
        <v>639</v>
      </c>
      <c r="H108" s="119" t="s">
        <v>456</v>
      </c>
      <c r="I108" s="121">
        <f>I109</f>
        <v>250300</v>
      </c>
      <c r="J108" s="121">
        <f>J109</f>
        <v>0</v>
      </c>
      <c r="K108" s="121">
        <f>K109</f>
        <v>250300</v>
      </c>
      <c r="L108" s="184"/>
    </row>
    <row r="109" spans="1:12" s="185" customFormat="1" ht="24">
      <c r="A109" s="118"/>
      <c r="B109" s="114" t="s">
        <v>648</v>
      </c>
      <c r="C109" s="114"/>
      <c r="D109" s="119" t="s">
        <v>14</v>
      </c>
      <c r="E109" s="119" t="s">
        <v>462</v>
      </c>
      <c r="F109" s="119" t="s">
        <v>491</v>
      </c>
      <c r="G109" s="183" t="s">
        <v>647</v>
      </c>
      <c r="H109" s="119" t="s">
        <v>456</v>
      </c>
      <c r="I109" s="121">
        <f>I110+I125+I115+I120</f>
        <v>250300</v>
      </c>
      <c r="J109" s="121">
        <f>J110+J125+J115+J120</f>
        <v>0</v>
      </c>
      <c r="K109" s="121">
        <f>K110+K125+K115+K120</f>
        <v>250300</v>
      </c>
      <c r="L109" s="184"/>
    </row>
    <row r="110" spans="1:12" s="185" customFormat="1" ht="12.75">
      <c r="A110" s="118"/>
      <c r="B110" s="114" t="s">
        <v>498</v>
      </c>
      <c r="C110" s="114"/>
      <c r="D110" s="119" t="s">
        <v>14</v>
      </c>
      <c r="E110" s="119" t="s">
        <v>462</v>
      </c>
      <c r="F110" s="119" t="s">
        <v>491</v>
      </c>
      <c r="G110" s="119" t="s">
        <v>641</v>
      </c>
      <c r="H110" s="119" t="s">
        <v>456</v>
      </c>
      <c r="I110" s="121">
        <f aca="true" t="shared" si="20" ref="I110:J113">I111</f>
        <v>30000</v>
      </c>
      <c r="J110" s="188">
        <f t="shared" si="20"/>
        <v>0</v>
      </c>
      <c r="K110" s="188">
        <f>I110-J110</f>
        <v>30000</v>
      </c>
      <c r="L110" s="184"/>
    </row>
    <row r="111" spans="1:12" s="185" customFormat="1" ht="36">
      <c r="A111" s="118"/>
      <c r="B111" s="114" t="s">
        <v>515</v>
      </c>
      <c r="C111" s="114"/>
      <c r="D111" s="119" t="s">
        <v>14</v>
      </c>
      <c r="E111" s="119" t="s">
        <v>462</v>
      </c>
      <c r="F111" s="119" t="s">
        <v>491</v>
      </c>
      <c r="G111" s="119" t="s">
        <v>640</v>
      </c>
      <c r="H111" s="119" t="s">
        <v>456</v>
      </c>
      <c r="I111" s="121">
        <f t="shared" si="20"/>
        <v>30000</v>
      </c>
      <c r="J111" s="188">
        <f t="shared" si="20"/>
        <v>0</v>
      </c>
      <c r="K111" s="188">
        <f>I111-J111</f>
        <v>30000</v>
      </c>
      <c r="L111" s="184"/>
    </row>
    <row r="112" spans="1:12" s="185" customFormat="1" ht="24">
      <c r="A112" s="118"/>
      <c r="B112" s="109" t="s">
        <v>90</v>
      </c>
      <c r="C112" s="109"/>
      <c r="D112" s="118" t="s">
        <v>14</v>
      </c>
      <c r="E112" s="118" t="s">
        <v>462</v>
      </c>
      <c r="F112" s="118" t="s">
        <v>491</v>
      </c>
      <c r="G112" s="118" t="s">
        <v>640</v>
      </c>
      <c r="H112" s="118" t="s">
        <v>65</v>
      </c>
      <c r="I112" s="120">
        <f t="shared" si="20"/>
        <v>30000</v>
      </c>
      <c r="J112" s="189">
        <f t="shared" si="20"/>
        <v>0</v>
      </c>
      <c r="K112" s="189">
        <f>I112-J112</f>
        <v>30000</v>
      </c>
      <c r="L112" s="184"/>
    </row>
    <row r="113" spans="1:12" s="185" customFormat="1" ht="24">
      <c r="A113" s="118"/>
      <c r="B113" s="109" t="s">
        <v>465</v>
      </c>
      <c r="C113" s="109"/>
      <c r="D113" s="118" t="s">
        <v>14</v>
      </c>
      <c r="E113" s="118" t="s">
        <v>462</v>
      </c>
      <c r="F113" s="118" t="s">
        <v>491</v>
      </c>
      <c r="G113" s="118" t="s">
        <v>640</v>
      </c>
      <c r="H113" s="118" t="s">
        <v>464</v>
      </c>
      <c r="I113" s="120">
        <f t="shared" si="20"/>
        <v>30000</v>
      </c>
      <c r="J113" s="189">
        <f t="shared" si="20"/>
        <v>0</v>
      </c>
      <c r="K113" s="189">
        <f>I113-J113</f>
        <v>30000</v>
      </c>
      <c r="L113" s="184"/>
    </row>
    <row r="114" spans="1:12" s="185" customFormat="1" ht="24">
      <c r="A114" s="118"/>
      <c r="B114" s="109" t="s">
        <v>497</v>
      </c>
      <c r="C114" s="109"/>
      <c r="D114" s="118" t="s">
        <v>14</v>
      </c>
      <c r="E114" s="118" t="s">
        <v>462</v>
      </c>
      <c r="F114" s="118" t="s">
        <v>491</v>
      </c>
      <c r="G114" s="118" t="s">
        <v>640</v>
      </c>
      <c r="H114" s="118" t="s">
        <v>461</v>
      </c>
      <c r="I114" s="120">
        <v>30000</v>
      </c>
      <c r="J114" s="120">
        <v>0</v>
      </c>
      <c r="K114" s="189">
        <f>I114-J114</f>
        <v>30000</v>
      </c>
      <c r="L114" s="184"/>
    </row>
    <row r="115" spans="1:12" s="185" customFormat="1" ht="36">
      <c r="A115" s="118"/>
      <c r="B115" s="202" t="s">
        <v>530</v>
      </c>
      <c r="C115" s="114"/>
      <c r="D115" s="119" t="s">
        <v>14</v>
      </c>
      <c r="E115" s="119" t="s">
        <v>462</v>
      </c>
      <c r="F115" s="119" t="s">
        <v>491</v>
      </c>
      <c r="G115" s="119" t="s">
        <v>865</v>
      </c>
      <c r="H115" s="119" t="s">
        <v>456</v>
      </c>
      <c r="I115" s="121">
        <f aca="true" t="shared" si="21" ref="I115:K118">I116</f>
        <v>108300</v>
      </c>
      <c r="J115" s="121">
        <f t="shared" si="21"/>
        <v>0</v>
      </c>
      <c r="K115" s="121">
        <f t="shared" si="21"/>
        <v>108300</v>
      </c>
      <c r="L115" s="184"/>
    </row>
    <row r="116" spans="1:12" s="185" customFormat="1" ht="48">
      <c r="A116" s="118"/>
      <c r="B116" s="114" t="s">
        <v>876</v>
      </c>
      <c r="C116" s="114"/>
      <c r="D116" s="119" t="s">
        <v>14</v>
      </c>
      <c r="E116" s="119" t="s">
        <v>462</v>
      </c>
      <c r="F116" s="119" t="s">
        <v>491</v>
      </c>
      <c r="G116" s="119" t="s">
        <v>866</v>
      </c>
      <c r="H116" s="119" t="s">
        <v>456</v>
      </c>
      <c r="I116" s="121">
        <f t="shared" si="21"/>
        <v>108300</v>
      </c>
      <c r="J116" s="121">
        <f t="shared" si="21"/>
        <v>0</v>
      </c>
      <c r="K116" s="121">
        <f t="shared" si="21"/>
        <v>108300</v>
      </c>
      <c r="L116" s="184"/>
    </row>
    <row r="117" spans="1:12" s="185" customFormat="1" ht="24">
      <c r="A117" s="118"/>
      <c r="B117" s="109" t="s">
        <v>90</v>
      </c>
      <c r="C117" s="109"/>
      <c r="D117" s="118" t="s">
        <v>14</v>
      </c>
      <c r="E117" s="118" t="s">
        <v>462</v>
      </c>
      <c r="F117" s="118" t="s">
        <v>491</v>
      </c>
      <c r="G117" s="118" t="s">
        <v>866</v>
      </c>
      <c r="H117" s="118" t="s">
        <v>65</v>
      </c>
      <c r="I117" s="120">
        <f t="shared" si="21"/>
        <v>108300</v>
      </c>
      <c r="J117" s="120">
        <f t="shared" si="21"/>
        <v>0</v>
      </c>
      <c r="K117" s="120">
        <f t="shared" si="21"/>
        <v>108300</v>
      </c>
      <c r="L117" s="184"/>
    </row>
    <row r="118" spans="1:12" s="185" customFormat="1" ht="24">
      <c r="A118" s="118"/>
      <c r="B118" s="109" t="s">
        <v>465</v>
      </c>
      <c r="C118" s="109"/>
      <c r="D118" s="118" t="s">
        <v>14</v>
      </c>
      <c r="E118" s="118" t="s">
        <v>462</v>
      </c>
      <c r="F118" s="118" t="s">
        <v>491</v>
      </c>
      <c r="G118" s="118" t="s">
        <v>866</v>
      </c>
      <c r="H118" s="118" t="s">
        <v>464</v>
      </c>
      <c r="I118" s="120">
        <f t="shared" si="21"/>
        <v>108300</v>
      </c>
      <c r="J118" s="120">
        <f t="shared" si="21"/>
        <v>0</v>
      </c>
      <c r="K118" s="120">
        <f t="shared" si="21"/>
        <v>108300</v>
      </c>
      <c r="L118" s="184"/>
    </row>
    <row r="119" spans="1:12" s="185" customFormat="1" ht="24">
      <c r="A119" s="118"/>
      <c r="B119" s="109" t="s">
        <v>497</v>
      </c>
      <c r="C119" s="109"/>
      <c r="D119" s="118" t="s">
        <v>14</v>
      </c>
      <c r="E119" s="118" t="s">
        <v>462</v>
      </c>
      <c r="F119" s="118" t="s">
        <v>491</v>
      </c>
      <c r="G119" s="118" t="s">
        <v>866</v>
      </c>
      <c r="H119" s="118" t="s">
        <v>461</v>
      </c>
      <c r="I119" s="120">
        <v>108300</v>
      </c>
      <c r="J119" s="120">
        <v>0</v>
      </c>
      <c r="K119" s="189">
        <f>I119-J119</f>
        <v>108300</v>
      </c>
      <c r="L119" s="184"/>
    </row>
    <row r="120" spans="1:12" s="185" customFormat="1" ht="48">
      <c r="A120" s="118"/>
      <c r="B120" s="114" t="s">
        <v>712</v>
      </c>
      <c r="C120" s="114"/>
      <c r="D120" s="119" t="s">
        <v>14</v>
      </c>
      <c r="E120" s="119" t="s">
        <v>462</v>
      </c>
      <c r="F120" s="119" t="s">
        <v>491</v>
      </c>
      <c r="G120" s="119" t="s">
        <v>867</v>
      </c>
      <c r="H120" s="119"/>
      <c r="I120" s="121">
        <f aca="true" t="shared" si="22" ref="I120:K123">I121</f>
        <v>12000</v>
      </c>
      <c r="J120" s="121">
        <f t="shared" si="22"/>
        <v>0</v>
      </c>
      <c r="K120" s="121">
        <f t="shared" si="22"/>
        <v>12000</v>
      </c>
      <c r="L120" s="184"/>
    </row>
    <row r="121" spans="1:12" s="185" customFormat="1" ht="48">
      <c r="A121" s="118"/>
      <c r="B121" s="114" t="s">
        <v>872</v>
      </c>
      <c r="C121" s="114"/>
      <c r="D121" s="119" t="s">
        <v>14</v>
      </c>
      <c r="E121" s="119" t="s">
        <v>462</v>
      </c>
      <c r="F121" s="119" t="s">
        <v>491</v>
      </c>
      <c r="G121" s="119" t="s">
        <v>868</v>
      </c>
      <c r="H121" s="119"/>
      <c r="I121" s="121">
        <f t="shared" si="22"/>
        <v>12000</v>
      </c>
      <c r="J121" s="121">
        <f t="shared" si="22"/>
        <v>0</v>
      </c>
      <c r="K121" s="121">
        <f t="shared" si="22"/>
        <v>12000</v>
      </c>
      <c r="L121" s="184"/>
    </row>
    <row r="122" spans="1:12" s="185" customFormat="1" ht="24">
      <c r="A122" s="118"/>
      <c r="B122" s="109" t="s">
        <v>90</v>
      </c>
      <c r="C122" s="109"/>
      <c r="D122" s="118" t="s">
        <v>14</v>
      </c>
      <c r="E122" s="118" t="s">
        <v>462</v>
      </c>
      <c r="F122" s="118" t="s">
        <v>491</v>
      </c>
      <c r="G122" s="118" t="s">
        <v>868</v>
      </c>
      <c r="H122" s="118" t="s">
        <v>65</v>
      </c>
      <c r="I122" s="120">
        <f t="shared" si="22"/>
        <v>12000</v>
      </c>
      <c r="J122" s="120">
        <f t="shared" si="22"/>
        <v>0</v>
      </c>
      <c r="K122" s="120">
        <f t="shared" si="22"/>
        <v>12000</v>
      </c>
      <c r="L122" s="184"/>
    </row>
    <row r="123" spans="1:12" s="185" customFormat="1" ht="24">
      <c r="A123" s="118"/>
      <c r="B123" s="109" t="s">
        <v>465</v>
      </c>
      <c r="C123" s="109"/>
      <c r="D123" s="118" t="s">
        <v>14</v>
      </c>
      <c r="E123" s="118" t="s">
        <v>462</v>
      </c>
      <c r="F123" s="118" t="s">
        <v>491</v>
      </c>
      <c r="G123" s="118" t="s">
        <v>868</v>
      </c>
      <c r="H123" s="118" t="s">
        <v>464</v>
      </c>
      <c r="I123" s="120">
        <f t="shared" si="22"/>
        <v>12000</v>
      </c>
      <c r="J123" s="120">
        <f t="shared" si="22"/>
        <v>0</v>
      </c>
      <c r="K123" s="120">
        <f t="shared" si="22"/>
        <v>12000</v>
      </c>
      <c r="L123" s="184"/>
    </row>
    <row r="124" spans="1:12" s="185" customFormat="1" ht="24">
      <c r="A124" s="118"/>
      <c r="B124" s="109" t="s">
        <v>497</v>
      </c>
      <c r="C124" s="109"/>
      <c r="D124" s="118" t="s">
        <v>14</v>
      </c>
      <c r="E124" s="118" t="s">
        <v>462</v>
      </c>
      <c r="F124" s="118" t="s">
        <v>491</v>
      </c>
      <c r="G124" s="118" t="s">
        <v>868</v>
      </c>
      <c r="H124" s="118" t="s">
        <v>461</v>
      </c>
      <c r="I124" s="120">
        <v>12000</v>
      </c>
      <c r="J124" s="120">
        <v>0</v>
      </c>
      <c r="K124" s="189">
        <f>I124-J124</f>
        <v>12000</v>
      </c>
      <c r="L124" s="184"/>
    </row>
    <row r="125" spans="1:12" s="185" customFormat="1" ht="36">
      <c r="A125" s="118"/>
      <c r="B125" s="114" t="s">
        <v>484</v>
      </c>
      <c r="C125" s="109"/>
      <c r="D125" s="119" t="s">
        <v>14</v>
      </c>
      <c r="E125" s="119" t="s">
        <v>462</v>
      </c>
      <c r="F125" s="119" t="s">
        <v>491</v>
      </c>
      <c r="G125" s="119" t="s">
        <v>751</v>
      </c>
      <c r="H125" s="119" t="s">
        <v>456</v>
      </c>
      <c r="I125" s="121">
        <f aca="true" t="shared" si="23" ref="I125:K128">I126</f>
        <v>100000</v>
      </c>
      <c r="J125" s="121">
        <f t="shared" si="23"/>
        <v>0</v>
      </c>
      <c r="K125" s="188">
        <f t="shared" si="23"/>
        <v>100000</v>
      </c>
      <c r="L125" s="184"/>
    </row>
    <row r="126" spans="1:12" s="185" customFormat="1" ht="18.75" customHeight="1">
      <c r="A126" s="118"/>
      <c r="B126" s="114" t="s">
        <v>750</v>
      </c>
      <c r="C126" s="109"/>
      <c r="D126" s="119" t="s">
        <v>14</v>
      </c>
      <c r="E126" s="119" t="s">
        <v>462</v>
      </c>
      <c r="F126" s="119" t="s">
        <v>491</v>
      </c>
      <c r="G126" s="119" t="s">
        <v>748</v>
      </c>
      <c r="H126" s="119" t="s">
        <v>456</v>
      </c>
      <c r="I126" s="121">
        <f t="shared" si="23"/>
        <v>100000</v>
      </c>
      <c r="J126" s="121">
        <f t="shared" si="23"/>
        <v>0</v>
      </c>
      <c r="K126" s="188">
        <f t="shared" si="23"/>
        <v>100000</v>
      </c>
      <c r="L126" s="184"/>
    </row>
    <row r="127" spans="1:12" s="185" customFormat="1" ht="31.5" customHeight="1">
      <c r="A127" s="118"/>
      <c r="B127" s="109" t="s">
        <v>266</v>
      </c>
      <c r="C127" s="109"/>
      <c r="D127" s="118" t="s">
        <v>14</v>
      </c>
      <c r="E127" s="118" t="s">
        <v>462</v>
      </c>
      <c r="F127" s="118" t="s">
        <v>491</v>
      </c>
      <c r="G127" s="118" t="s">
        <v>748</v>
      </c>
      <c r="H127" s="118" t="s">
        <v>482</v>
      </c>
      <c r="I127" s="120">
        <f t="shared" si="23"/>
        <v>100000</v>
      </c>
      <c r="J127" s="120">
        <f t="shared" si="23"/>
        <v>0</v>
      </c>
      <c r="K127" s="189">
        <f t="shared" si="23"/>
        <v>100000</v>
      </c>
      <c r="L127" s="184"/>
    </row>
    <row r="128" spans="1:12" s="185" customFormat="1" ht="12.75">
      <c r="A128" s="118"/>
      <c r="B128" s="109" t="s">
        <v>501</v>
      </c>
      <c r="C128" s="109"/>
      <c r="D128" s="118" t="s">
        <v>14</v>
      </c>
      <c r="E128" s="118" t="s">
        <v>462</v>
      </c>
      <c r="F128" s="118" t="s">
        <v>491</v>
      </c>
      <c r="G128" s="118" t="s">
        <v>748</v>
      </c>
      <c r="H128" s="118" t="s">
        <v>481</v>
      </c>
      <c r="I128" s="120">
        <f t="shared" si="23"/>
        <v>100000</v>
      </c>
      <c r="J128" s="120">
        <f t="shared" si="23"/>
        <v>0</v>
      </c>
      <c r="K128" s="189">
        <f t="shared" si="23"/>
        <v>100000</v>
      </c>
      <c r="L128" s="184"/>
    </row>
    <row r="129" spans="1:12" s="185" customFormat="1" ht="36">
      <c r="A129" s="118"/>
      <c r="B129" s="109" t="s">
        <v>270</v>
      </c>
      <c r="C129" s="109"/>
      <c r="D129" s="118" t="s">
        <v>14</v>
      </c>
      <c r="E129" s="118" t="s">
        <v>462</v>
      </c>
      <c r="F129" s="118" t="s">
        <v>491</v>
      </c>
      <c r="G129" s="118" t="s">
        <v>748</v>
      </c>
      <c r="H129" s="118" t="s">
        <v>479</v>
      </c>
      <c r="I129" s="120">
        <v>100000</v>
      </c>
      <c r="J129" s="120">
        <v>0</v>
      </c>
      <c r="K129" s="189">
        <f>I129-J129</f>
        <v>100000</v>
      </c>
      <c r="L129" s="184"/>
    </row>
    <row r="130" spans="1:12" s="185" customFormat="1" ht="36">
      <c r="A130" s="118"/>
      <c r="B130" s="114" t="s">
        <v>530</v>
      </c>
      <c r="C130" s="109"/>
      <c r="D130" s="119" t="s">
        <v>14</v>
      </c>
      <c r="E130" s="119" t="s">
        <v>462</v>
      </c>
      <c r="F130" s="119" t="s">
        <v>749</v>
      </c>
      <c r="G130" s="119" t="s">
        <v>636</v>
      </c>
      <c r="H130" s="119" t="s">
        <v>456</v>
      </c>
      <c r="I130" s="121">
        <f aca="true" t="shared" si="24" ref="I130:K133">I131</f>
        <v>1000</v>
      </c>
      <c r="J130" s="121">
        <f t="shared" si="24"/>
        <v>0</v>
      </c>
      <c r="K130" s="188">
        <f t="shared" si="24"/>
        <v>1000</v>
      </c>
      <c r="L130" s="184"/>
    </row>
    <row r="131" spans="1:12" s="185" customFormat="1" ht="24">
      <c r="A131" s="118"/>
      <c r="B131" s="114" t="s">
        <v>529</v>
      </c>
      <c r="C131" s="114"/>
      <c r="D131" s="119" t="s">
        <v>14</v>
      </c>
      <c r="E131" s="119" t="s">
        <v>462</v>
      </c>
      <c r="F131" s="119" t="s">
        <v>749</v>
      </c>
      <c r="G131" s="119" t="s">
        <v>635</v>
      </c>
      <c r="H131" s="119" t="s">
        <v>456</v>
      </c>
      <c r="I131" s="121">
        <f t="shared" si="24"/>
        <v>1000</v>
      </c>
      <c r="J131" s="121">
        <f t="shared" si="24"/>
        <v>0</v>
      </c>
      <c r="K131" s="188">
        <f t="shared" si="24"/>
        <v>1000</v>
      </c>
      <c r="L131" s="184"/>
    </row>
    <row r="132" spans="1:12" s="185" customFormat="1" ht="24">
      <c r="A132" s="118"/>
      <c r="B132" s="109" t="s">
        <v>90</v>
      </c>
      <c r="C132" s="109"/>
      <c r="D132" s="118" t="s">
        <v>14</v>
      </c>
      <c r="E132" s="118" t="s">
        <v>462</v>
      </c>
      <c r="F132" s="118" t="s">
        <v>749</v>
      </c>
      <c r="G132" s="118" t="s">
        <v>635</v>
      </c>
      <c r="H132" s="118" t="s">
        <v>65</v>
      </c>
      <c r="I132" s="120">
        <f t="shared" si="24"/>
        <v>1000</v>
      </c>
      <c r="J132" s="120">
        <f t="shared" si="24"/>
        <v>0</v>
      </c>
      <c r="K132" s="189">
        <f t="shared" si="24"/>
        <v>1000</v>
      </c>
      <c r="L132" s="184"/>
    </row>
    <row r="133" spans="1:12" s="185" customFormat="1" ht="24">
      <c r="A133" s="118"/>
      <c r="B133" s="109" t="s">
        <v>465</v>
      </c>
      <c r="C133" s="109"/>
      <c r="D133" s="118" t="s">
        <v>14</v>
      </c>
      <c r="E133" s="118" t="s">
        <v>462</v>
      </c>
      <c r="F133" s="118" t="s">
        <v>749</v>
      </c>
      <c r="G133" s="118" t="s">
        <v>635</v>
      </c>
      <c r="H133" s="118" t="s">
        <v>464</v>
      </c>
      <c r="I133" s="120">
        <f t="shared" si="24"/>
        <v>1000</v>
      </c>
      <c r="J133" s="120">
        <f t="shared" si="24"/>
        <v>0</v>
      </c>
      <c r="K133" s="189">
        <f t="shared" si="24"/>
        <v>1000</v>
      </c>
      <c r="L133" s="184"/>
    </row>
    <row r="134" spans="1:12" s="185" customFormat="1" ht="24">
      <c r="A134" s="118"/>
      <c r="B134" s="109" t="s">
        <v>497</v>
      </c>
      <c r="C134" s="109"/>
      <c r="D134" s="118" t="s">
        <v>14</v>
      </c>
      <c r="E134" s="118" t="s">
        <v>462</v>
      </c>
      <c r="F134" s="118" t="s">
        <v>749</v>
      </c>
      <c r="G134" s="118" t="s">
        <v>635</v>
      </c>
      <c r="H134" s="118" t="s">
        <v>461</v>
      </c>
      <c r="I134" s="120">
        <v>1000</v>
      </c>
      <c r="J134" s="120">
        <v>0</v>
      </c>
      <c r="K134" s="189">
        <f>I134-J134</f>
        <v>1000</v>
      </c>
      <c r="L134" s="184"/>
    </row>
    <row r="135" spans="1:12" s="185" customFormat="1" ht="12.75">
      <c r="A135" s="118"/>
      <c r="B135" s="114" t="s">
        <v>514</v>
      </c>
      <c r="C135" s="114"/>
      <c r="D135" s="119" t="s">
        <v>14</v>
      </c>
      <c r="E135" s="119" t="s">
        <v>509</v>
      </c>
      <c r="F135" s="119" t="s">
        <v>475</v>
      </c>
      <c r="G135" s="183" t="s">
        <v>622</v>
      </c>
      <c r="H135" s="119" t="s">
        <v>456</v>
      </c>
      <c r="I135" s="121">
        <f>I136+I186</f>
        <v>8718167</v>
      </c>
      <c r="J135" s="121">
        <f>J136+J186</f>
        <v>312500</v>
      </c>
      <c r="K135" s="121">
        <f>K136+K186</f>
        <v>8405667</v>
      </c>
      <c r="L135" s="184"/>
    </row>
    <row r="136" spans="1:12" s="185" customFormat="1" ht="12.75">
      <c r="A136" s="118"/>
      <c r="B136" s="114" t="s">
        <v>513</v>
      </c>
      <c r="C136" s="114"/>
      <c r="D136" s="119" t="s">
        <v>14</v>
      </c>
      <c r="E136" s="119" t="s">
        <v>509</v>
      </c>
      <c r="F136" s="119" t="s">
        <v>511</v>
      </c>
      <c r="G136" s="183" t="s">
        <v>622</v>
      </c>
      <c r="H136" s="119" t="s">
        <v>456</v>
      </c>
      <c r="I136" s="121">
        <f>I137+I180</f>
        <v>8708167</v>
      </c>
      <c r="J136" s="121">
        <f>J137+J180</f>
        <v>312500</v>
      </c>
      <c r="K136" s="121">
        <f>K137+K180</f>
        <v>8395667</v>
      </c>
      <c r="L136" s="184"/>
    </row>
    <row r="137" spans="1:12" s="185" customFormat="1" ht="42" customHeight="1">
      <c r="A137" s="118"/>
      <c r="B137" s="114" t="s">
        <v>862</v>
      </c>
      <c r="C137" s="114"/>
      <c r="D137" s="119" t="s">
        <v>14</v>
      </c>
      <c r="E137" s="119" t="s">
        <v>509</v>
      </c>
      <c r="F137" s="119" t="s">
        <v>511</v>
      </c>
      <c r="G137" s="119" t="s">
        <v>654</v>
      </c>
      <c r="H137" s="119" t="s">
        <v>456</v>
      </c>
      <c r="I137" s="121">
        <f>I138</f>
        <v>8608167</v>
      </c>
      <c r="J137" s="121">
        <f>J138</f>
        <v>312500</v>
      </c>
      <c r="K137" s="121">
        <f>K138</f>
        <v>8295667</v>
      </c>
      <c r="L137" s="184"/>
    </row>
    <row r="138" spans="1:12" s="185" customFormat="1" ht="27" customHeight="1">
      <c r="A138" s="118"/>
      <c r="B138" s="114" t="s">
        <v>653</v>
      </c>
      <c r="C138" s="114"/>
      <c r="D138" s="119" t="s">
        <v>14</v>
      </c>
      <c r="E138" s="119" t="s">
        <v>509</v>
      </c>
      <c r="F138" s="119" t="s">
        <v>511</v>
      </c>
      <c r="G138" s="119" t="s">
        <v>652</v>
      </c>
      <c r="H138" s="119" t="s">
        <v>456</v>
      </c>
      <c r="I138" s="121">
        <f>I139+I148+I164</f>
        <v>8608167</v>
      </c>
      <c r="J138" s="121">
        <f>J139+J148+J164</f>
        <v>312500</v>
      </c>
      <c r="K138" s="121">
        <f>K139+K148+K164</f>
        <v>8295667</v>
      </c>
      <c r="L138" s="184"/>
    </row>
    <row r="139" spans="1:12" s="185" customFormat="1" ht="16.5" customHeight="1">
      <c r="A139" s="118"/>
      <c r="B139" s="114" t="s">
        <v>498</v>
      </c>
      <c r="C139" s="114"/>
      <c r="D139" s="119" t="s">
        <v>14</v>
      </c>
      <c r="E139" s="119" t="s">
        <v>509</v>
      </c>
      <c r="F139" s="119" t="s">
        <v>511</v>
      </c>
      <c r="G139" s="119" t="s">
        <v>651</v>
      </c>
      <c r="H139" s="119" t="s">
        <v>456</v>
      </c>
      <c r="I139" s="121">
        <f>I140+I144</f>
        <v>1666900</v>
      </c>
      <c r="J139" s="121">
        <f>J140+J144</f>
        <v>312500</v>
      </c>
      <c r="K139" s="121">
        <f>K140+K144</f>
        <v>1354400</v>
      </c>
      <c r="L139" s="184"/>
    </row>
    <row r="140" spans="1:12" s="185" customFormat="1" ht="12.75">
      <c r="A140" s="118"/>
      <c r="B140" s="114" t="s">
        <v>512</v>
      </c>
      <c r="C140" s="114"/>
      <c r="D140" s="119" t="s">
        <v>14</v>
      </c>
      <c r="E140" s="119" t="s">
        <v>509</v>
      </c>
      <c r="F140" s="119" t="s">
        <v>511</v>
      </c>
      <c r="G140" s="119" t="s">
        <v>650</v>
      </c>
      <c r="H140" s="119" t="s">
        <v>456</v>
      </c>
      <c r="I140" s="121">
        <f aca="true" t="shared" si="25" ref="I140:K142">I141</f>
        <v>271900</v>
      </c>
      <c r="J140" s="121">
        <f t="shared" si="25"/>
        <v>97500</v>
      </c>
      <c r="K140" s="121">
        <f t="shared" si="25"/>
        <v>174400</v>
      </c>
      <c r="L140" s="184"/>
    </row>
    <row r="141" spans="1:12" s="185" customFormat="1" ht="24">
      <c r="A141" s="118"/>
      <c r="B141" s="109" t="s">
        <v>90</v>
      </c>
      <c r="C141" s="114"/>
      <c r="D141" s="118" t="s">
        <v>14</v>
      </c>
      <c r="E141" s="118" t="s">
        <v>509</v>
      </c>
      <c r="F141" s="118" t="s">
        <v>511</v>
      </c>
      <c r="G141" s="118" t="s">
        <v>650</v>
      </c>
      <c r="H141" s="118" t="s">
        <v>65</v>
      </c>
      <c r="I141" s="120">
        <f t="shared" si="25"/>
        <v>271900</v>
      </c>
      <c r="J141" s="120">
        <f t="shared" si="25"/>
        <v>97500</v>
      </c>
      <c r="K141" s="120">
        <f t="shared" si="25"/>
        <v>174400</v>
      </c>
      <c r="L141" s="184"/>
    </row>
    <row r="142" spans="1:12" s="185" customFormat="1" ht="24">
      <c r="A142" s="118"/>
      <c r="B142" s="109" t="s">
        <v>465</v>
      </c>
      <c r="C142" s="114"/>
      <c r="D142" s="118" t="s">
        <v>14</v>
      </c>
      <c r="E142" s="118" t="s">
        <v>509</v>
      </c>
      <c r="F142" s="118" t="s">
        <v>511</v>
      </c>
      <c r="G142" s="118" t="s">
        <v>650</v>
      </c>
      <c r="H142" s="118" t="s">
        <v>464</v>
      </c>
      <c r="I142" s="120">
        <f t="shared" si="25"/>
        <v>271900</v>
      </c>
      <c r="J142" s="120">
        <f t="shared" si="25"/>
        <v>97500</v>
      </c>
      <c r="K142" s="120">
        <f t="shared" si="25"/>
        <v>174400</v>
      </c>
      <c r="L142" s="184"/>
    </row>
    <row r="143" spans="1:12" s="185" customFormat="1" ht="25.5" customHeight="1">
      <c r="A143" s="118"/>
      <c r="B143" s="109" t="s">
        <v>497</v>
      </c>
      <c r="C143" s="109"/>
      <c r="D143" s="118" t="s">
        <v>14</v>
      </c>
      <c r="E143" s="118" t="s">
        <v>509</v>
      </c>
      <c r="F143" s="118" t="s">
        <v>511</v>
      </c>
      <c r="G143" s="118" t="s">
        <v>650</v>
      </c>
      <c r="H143" s="118" t="s">
        <v>461</v>
      </c>
      <c r="I143" s="120">
        <v>271900</v>
      </c>
      <c r="J143" s="120">
        <v>97500</v>
      </c>
      <c r="K143" s="189">
        <f>I143-J143</f>
        <v>174400</v>
      </c>
      <c r="L143" s="184"/>
    </row>
    <row r="144" spans="1:12" s="185" customFormat="1" ht="17.25" customHeight="1">
      <c r="A144" s="118"/>
      <c r="B144" s="202" t="s">
        <v>753</v>
      </c>
      <c r="C144" s="109"/>
      <c r="D144" s="119" t="s">
        <v>14</v>
      </c>
      <c r="E144" s="119" t="s">
        <v>509</v>
      </c>
      <c r="F144" s="119" t="s">
        <v>511</v>
      </c>
      <c r="G144" s="119" t="s">
        <v>752</v>
      </c>
      <c r="H144" s="119" t="s">
        <v>456</v>
      </c>
      <c r="I144" s="121">
        <f aca="true" t="shared" si="26" ref="I144:K146">I145</f>
        <v>1395000</v>
      </c>
      <c r="J144" s="121">
        <f>J145</f>
        <v>215000</v>
      </c>
      <c r="K144" s="121">
        <f t="shared" si="26"/>
        <v>1180000</v>
      </c>
      <c r="L144" s="184"/>
    </row>
    <row r="145" spans="1:12" s="185" customFormat="1" ht="29.25" customHeight="1">
      <c r="A145" s="118"/>
      <c r="B145" s="109" t="s">
        <v>90</v>
      </c>
      <c r="C145" s="109"/>
      <c r="D145" s="118" t="s">
        <v>14</v>
      </c>
      <c r="E145" s="118" t="s">
        <v>509</v>
      </c>
      <c r="F145" s="118" t="s">
        <v>511</v>
      </c>
      <c r="G145" s="118" t="s">
        <v>752</v>
      </c>
      <c r="H145" s="118" t="s">
        <v>65</v>
      </c>
      <c r="I145" s="120">
        <f t="shared" si="26"/>
        <v>1395000</v>
      </c>
      <c r="J145" s="120">
        <f t="shared" si="26"/>
        <v>215000</v>
      </c>
      <c r="K145" s="120">
        <f t="shared" si="26"/>
        <v>1180000</v>
      </c>
      <c r="L145" s="184"/>
    </row>
    <row r="146" spans="1:12" s="185" customFormat="1" ht="29.25" customHeight="1">
      <c r="A146" s="118"/>
      <c r="B146" s="109" t="s">
        <v>465</v>
      </c>
      <c r="C146" s="109"/>
      <c r="D146" s="118" t="s">
        <v>14</v>
      </c>
      <c r="E146" s="118" t="s">
        <v>509</v>
      </c>
      <c r="F146" s="118" t="s">
        <v>511</v>
      </c>
      <c r="G146" s="118" t="s">
        <v>752</v>
      </c>
      <c r="H146" s="118" t="s">
        <v>464</v>
      </c>
      <c r="I146" s="120">
        <f t="shared" si="26"/>
        <v>1395000</v>
      </c>
      <c r="J146" s="120">
        <f t="shared" si="26"/>
        <v>215000</v>
      </c>
      <c r="K146" s="120">
        <f t="shared" si="26"/>
        <v>1180000</v>
      </c>
      <c r="L146" s="184"/>
    </row>
    <row r="147" spans="1:12" s="185" customFormat="1" ht="29.25" customHeight="1">
      <c r="A147" s="118"/>
      <c r="B147" s="109" t="s">
        <v>497</v>
      </c>
      <c r="C147" s="109"/>
      <c r="D147" s="118" t="s">
        <v>14</v>
      </c>
      <c r="E147" s="118" t="s">
        <v>509</v>
      </c>
      <c r="F147" s="118" t="s">
        <v>511</v>
      </c>
      <c r="G147" s="118" t="s">
        <v>752</v>
      </c>
      <c r="H147" s="118" t="s">
        <v>461</v>
      </c>
      <c r="I147" s="120">
        <v>1395000</v>
      </c>
      <c r="J147" s="120">
        <v>215000</v>
      </c>
      <c r="K147" s="189">
        <f>I147-J147</f>
        <v>1180000</v>
      </c>
      <c r="L147" s="184"/>
    </row>
    <row r="148" spans="1:12" s="185" customFormat="1" ht="36">
      <c r="A148" s="118"/>
      <c r="B148" s="202" t="s">
        <v>530</v>
      </c>
      <c r="C148" s="114"/>
      <c r="D148" s="119" t="s">
        <v>14</v>
      </c>
      <c r="E148" s="119" t="s">
        <v>509</v>
      </c>
      <c r="F148" s="119" t="s">
        <v>511</v>
      </c>
      <c r="G148" s="119" t="s">
        <v>655</v>
      </c>
      <c r="H148" s="119" t="s">
        <v>456</v>
      </c>
      <c r="I148" s="121">
        <f>I149+I153+I160</f>
        <v>5258000</v>
      </c>
      <c r="J148" s="121">
        <f>J149+J153+J160</f>
        <v>0</v>
      </c>
      <c r="K148" s="121">
        <f>K149+K153+K160</f>
        <v>5258000</v>
      </c>
      <c r="L148" s="184"/>
    </row>
    <row r="149" spans="1:12" s="185" customFormat="1" ht="36">
      <c r="A149" s="118"/>
      <c r="B149" s="202" t="s">
        <v>657</v>
      </c>
      <c r="C149" s="114"/>
      <c r="D149" s="119" t="s">
        <v>14</v>
      </c>
      <c r="E149" s="119" t="s">
        <v>509</v>
      </c>
      <c r="F149" s="119" t="s">
        <v>511</v>
      </c>
      <c r="G149" s="119" t="s">
        <v>656</v>
      </c>
      <c r="H149" s="119" t="s">
        <v>456</v>
      </c>
      <c r="I149" s="121">
        <f aca="true" t="shared" si="27" ref="I149:K151">I150</f>
        <v>1324800</v>
      </c>
      <c r="J149" s="121">
        <f t="shared" si="27"/>
        <v>0</v>
      </c>
      <c r="K149" s="121">
        <f t="shared" si="27"/>
        <v>1324800</v>
      </c>
      <c r="L149" s="184"/>
    </row>
    <row r="150" spans="1:12" s="185" customFormat="1" ht="24">
      <c r="A150" s="118"/>
      <c r="B150" s="109" t="s">
        <v>90</v>
      </c>
      <c r="C150" s="109"/>
      <c r="D150" s="118" t="s">
        <v>14</v>
      </c>
      <c r="E150" s="118" t="s">
        <v>509</v>
      </c>
      <c r="F150" s="118" t="s">
        <v>511</v>
      </c>
      <c r="G150" s="118" t="s">
        <v>656</v>
      </c>
      <c r="H150" s="118" t="s">
        <v>65</v>
      </c>
      <c r="I150" s="120">
        <f t="shared" si="27"/>
        <v>1324800</v>
      </c>
      <c r="J150" s="120">
        <f t="shared" si="27"/>
        <v>0</v>
      </c>
      <c r="K150" s="120">
        <f t="shared" si="27"/>
        <v>1324800</v>
      </c>
      <c r="L150" s="184"/>
    </row>
    <row r="151" spans="1:12" s="185" customFormat="1" ht="24">
      <c r="A151" s="118"/>
      <c r="B151" s="109" t="s">
        <v>465</v>
      </c>
      <c r="C151" s="109"/>
      <c r="D151" s="118" t="s">
        <v>14</v>
      </c>
      <c r="E151" s="118" t="s">
        <v>509</v>
      </c>
      <c r="F151" s="118" t="s">
        <v>511</v>
      </c>
      <c r="G151" s="118" t="s">
        <v>656</v>
      </c>
      <c r="H151" s="118" t="s">
        <v>464</v>
      </c>
      <c r="I151" s="120">
        <f t="shared" si="27"/>
        <v>1324800</v>
      </c>
      <c r="J151" s="120">
        <f t="shared" si="27"/>
        <v>0</v>
      </c>
      <c r="K151" s="120">
        <f t="shared" si="27"/>
        <v>1324800</v>
      </c>
      <c r="L151" s="184"/>
    </row>
    <row r="152" spans="1:12" s="185" customFormat="1" ht="24">
      <c r="A152" s="118"/>
      <c r="B152" s="109" t="s">
        <v>497</v>
      </c>
      <c r="C152" s="109"/>
      <c r="D152" s="118" t="s">
        <v>14</v>
      </c>
      <c r="E152" s="118" t="s">
        <v>509</v>
      </c>
      <c r="F152" s="118" t="s">
        <v>511</v>
      </c>
      <c r="G152" s="118" t="s">
        <v>656</v>
      </c>
      <c r="H152" s="118" t="s">
        <v>461</v>
      </c>
      <c r="I152" s="120">
        <v>1324800</v>
      </c>
      <c r="J152" s="120">
        <v>0</v>
      </c>
      <c r="K152" s="189">
        <f>I152-J152</f>
        <v>1324800</v>
      </c>
      <c r="L152" s="184"/>
    </row>
    <row r="153" spans="1:12" s="185" customFormat="1" ht="60">
      <c r="A153" s="118"/>
      <c r="B153" s="202" t="s">
        <v>723</v>
      </c>
      <c r="C153" s="114"/>
      <c r="D153" s="119" t="s">
        <v>14</v>
      </c>
      <c r="E153" s="119" t="s">
        <v>509</v>
      </c>
      <c r="F153" s="119" t="s">
        <v>511</v>
      </c>
      <c r="G153" s="119" t="s">
        <v>722</v>
      </c>
      <c r="H153" s="119" t="s">
        <v>456</v>
      </c>
      <c r="I153" s="121">
        <f>I154+I157</f>
        <v>433200</v>
      </c>
      <c r="J153" s="121">
        <f>J154+J157</f>
        <v>0</v>
      </c>
      <c r="K153" s="121">
        <f>K154+K157</f>
        <v>433200</v>
      </c>
      <c r="L153" s="184"/>
    </row>
    <row r="154" spans="1:12" s="185" customFormat="1" ht="24">
      <c r="A154" s="118"/>
      <c r="B154" s="109" t="s">
        <v>90</v>
      </c>
      <c r="C154" s="114"/>
      <c r="D154" s="118" t="s">
        <v>14</v>
      </c>
      <c r="E154" s="118" t="s">
        <v>509</v>
      </c>
      <c r="F154" s="118" t="s">
        <v>511</v>
      </c>
      <c r="G154" s="118" t="s">
        <v>722</v>
      </c>
      <c r="H154" s="118" t="s">
        <v>65</v>
      </c>
      <c r="I154" s="120">
        <f aca="true" t="shared" si="28" ref="I154:K155">I155</f>
        <v>216600</v>
      </c>
      <c r="J154" s="189">
        <f t="shared" si="28"/>
        <v>0</v>
      </c>
      <c r="K154" s="189">
        <f t="shared" si="28"/>
        <v>216600</v>
      </c>
      <c r="L154" s="184"/>
    </row>
    <row r="155" spans="1:12" s="185" customFormat="1" ht="24">
      <c r="A155" s="118"/>
      <c r="B155" s="109" t="s">
        <v>465</v>
      </c>
      <c r="C155" s="114"/>
      <c r="D155" s="118" t="s">
        <v>14</v>
      </c>
      <c r="E155" s="118" t="s">
        <v>509</v>
      </c>
      <c r="F155" s="118" t="s">
        <v>511</v>
      </c>
      <c r="G155" s="118" t="s">
        <v>722</v>
      </c>
      <c r="H155" s="118" t="s">
        <v>464</v>
      </c>
      <c r="I155" s="120">
        <f t="shared" si="28"/>
        <v>216600</v>
      </c>
      <c r="J155" s="189">
        <f t="shared" si="28"/>
        <v>0</v>
      </c>
      <c r="K155" s="189">
        <f t="shared" si="28"/>
        <v>216600</v>
      </c>
      <c r="L155" s="184"/>
    </row>
    <row r="156" spans="1:12" s="185" customFormat="1" ht="24">
      <c r="A156" s="118"/>
      <c r="B156" s="109" t="s">
        <v>497</v>
      </c>
      <c r="C156" s="109"/>
      <c r="D156" s="118" t="s">
        <v>14</v>
      </c>
      <c r="E156" s="118" t="s">
        <v>509</v>
      </c>
      <c r="F156" s="118" t="s">
        <v>511</v>
      </c>
      <c r="G156" s="118" t="s">
        <v>722</v>
      </c>
      <c r="H156" s="118" t="s">
        <v>461</v>
      </c>
      <c r="I156" s="120">
        <v>216600</v>
      </c>
      <c r="J156" s="189">
        <v>0</v>
      </c>
      <c r="K156" s="189">
        <f>I156-J156</f>
        <v>216600</v>
      </c>
      <c r="L156" s="184"/>
    </row>
    <row r="157" spans="1:12" s="185" customFormat="1" ht="30" customHeight="1">
      <c r="A157" s="118"/>
      <c r="B157" s="109" t="s">
        <v>266</v>
      </c>
      <c r="C157" s="109"/>
      <c r="D157" s="118" t="s">
        <v>14</v>
      </c>
      <c r="E157" s="118" t="s">
        <v>509</v>
      </c>
      <c r="F157" s="118" t="s">
        <v>511</v>
      </c>
      <c r="G157" s="118" t="s">
        <v>722</v>
      </c>
      <c r="H157" s="118" t="s">
        <v>482</v>
      </c>
      <c r="I157" s="120">
        <f aca="true" t="shared" si="29" ref="I157:K158">I158</f>
        <v>216600</v>
      </c>
      <c r="J157" s="189">
        <f t="shared" si="29"/>
        <v>0</v>
      </c>
      <c r="K157" s="189">
        <f t="shared" si="29"/>
        <v>216600</v>
      </c>
      <c r="L157" s="184"/>
    </row>
    <row r="158" spans="1:12" s="185" customFormat="1" ht="12.75">
      <c r="A158" s="118"/>
      <c r="B158" s="109" t="s">
        <v>501</v>
      </c>
      <c r="C158" s="109"/>
      <c r="D158" s="118" t="s">
        <v>14</v>
      </c>
      <c r="E158" s="118" t="s">
        <v>509</v>
      </c>
      <c r="F158" s="118" t="s">
        <v>511</v>
      </c>
      <c r="G158" s="118" t="s">
        <v>722</v>
      </c>
      <c r="H158" s="118" t="s">
        <v>481</v>
      </c>
      <c r="I158" s="120">
        <f t="shared" si="29"/>
        <v>216600</v>
      </c>
      <c r="J158" s="189">
        <f t="shared" si="29"/>
        <v>0</v>
      </c>
      <c r="K158" s="189">
        <f t="shared" si="29"/>
        <v>216600</v>
      </c>
      <c r="L158" s="184"/>
    </row>
    <row r="159" spans="1:12" s="185" customFormat="1" ht="36">
      <c r="A159" s="118"/>
      <c r="B159" s="109" t="s">
        <v>270</v>
      </c>
      <c r="C159" s="109"/>
      <c r="D159" s="118" t="s">
        <v>14</v>
      </c>
      <c r="E159" s="118" t="s">
        <v>509</v>
      </c>
      <c r="F159" s="118" t="s">
        <v>511</v>
      </c>
      <c r="G159" s="118" t="s">
        <v>722</v>
      </c>
      <c r="H159" s="118" t="s">
        <v>479</v>
      </c>
      <c r="I159" s="120">
        <v>216600</v>
      </c>
      <c r="J159" s="189">
        <v>0</v>
      </c>
      <c r="K159" s="189">
        <f>I159-J159</f>
        <v>216600</v>
      </c>
      <c r="L159" s="184"/>
    </row>
    <row r="160" spans="1:12" s="185" customFormat="1" ht="48">
      <c r="A160" s="118"/>
      <c r="B160" s="202" t="s">
        <v>873</v>
      </c>
      <c r="C160" s="114"/>
      <c r="D160" s="119" t="s">
        <v>14</v>
      </c>
      <c r="E160" s="119" t="s">
        <v>509</v>
      </c>
      <c r="F160" s="119" t="s">
        <v>511</v>
      </c>
      <c r="G160" s="119" t="s">
        <v>869</v>
      </c>
      <c r="H160" s="119"/>
      <c r="I160" s="121">
        <f aca="true" t="shared" si="30" ref="I160:K162">I161</f>
        <v>3500000</v>
      </c>
      <c r="J160" s="121">
        <f t="shared" si="30"/>
        <v>0</v>
      </c>
      <c r="K160" s="121">
        <f t="shared" si="30"/>
        <v>3500000</v>
      </c>
      <c r="L160" s="184"/>
    </row>
    <row r="161" spans="1:12" s="185" customFormat="1" ht="24">
      <c r="A161" s="118"/>
      <c r="B161" s="109" t="s">
        <v>90</v>
      </c>
      <c r="C161" s="109"/>
      <c r="D161" s="118" t="s">
        <v>14</v>
      </c>
      <c r="E161" s="118" t="s">
        <v>509</v>
      </c>
      <c r="F161" s="118" t="s">
        <v>511</v>
      </c>
      <c r="G161" s="118" t="s">
        <v>869</v>
      </c>
      <c r="H161" s="118" t="s">
        <v>65</v>
      </c>
      <c r="I161" s="120">
        <f t="shared" si="30"/>
        <v>3500000</v>
      </c>
      <c r="J161" s="120">
        <f t="shared" si="30"/>
        <v>0</v>
      </c>
      <c r="K161" s="120">
        <f t="shared" si="30"/>
        <v>3500000</v>
      </c>
      <c r="L161" s="184"/>
    </row>
    <row r="162" spans="1:12" s="185" customFormat="1" ht="24">
      <c r="A162" s="118"/>
      <c r="B162" s="109" t="s">
        <v>465</v>
      </c>
      <c r="C162" s="109"/>
      <c r="D162" s="118" t="s">
        <v>14</v>
      </c>
      <c r="E162" s="118" t="s">
        <v>509</v>
      </c>
      <c r="F162" s="118" t="s">
        <v>511</v>
      </c>
      <c r="G162" s="118" t="s">
        <v>869</v>
      </c>
      <c r="H162" s="118" t="s">
        <v>464</v>
      </c>
      <c r="I162" s="120">
        <f t="shared" si="30"/>
        <v>3500000</v>
      </c>
      <c r="J162" s="120">
        <f t="shared" si="30"/>
        <v>0</v>
      </c>
      <c r="K162" s="120">
        <f t="shared" si="30"/>
        <v>3500000</v>
      </c>
      <c r="L162" s="184"/>
    </row>
    <row r="163" spans="1:12" s="185" customFormat="1" ht="24">
      <c r="A163" s="118"/>
      <c r="B163" s="109" t="s">
        <v>497</v>
      </c>
      <c r="C163" s="109"/>
      <c r="D163" s="118" t="s">
        <v>14</v>
      </c>
      <c r="E163" s="118" t="s">
        <v>509</v>
      </c>
      <c r="F163" s="118" t="s">
        <v>511</v>
      </c>
      <c r="G163" s="118" t="s">
        <v>869</v>
      </c>
      <c r="H163" s="118" t="s">
        <v>461</v>
      </c>
      <c r="I163" s="120">
        <v>3500000</v>
      </c>
      <c r="J163" s="189">
        <v>0</v>
      </c>
      <c r="K163" s="189">
        <f>I163-J163</f>
        <v>3500000</v>
      </c>
      <c r="L163" s="184"/>
    </row>
    <row r="164" spans="1:12" s="185" customFormat="1" ht="48">
      <c r="A164" s="118"/>
      <c r="B164" s="202" t="s">
        <v>709</v>
      </c>
      <c r="C164" s="109"/>
      <c r="D164" s="119" t="s">
        <v>14</v>
      </c>
      <c r="E164" s="119" t="s">
        <v>509</v>
      </c>
      <c r="F164" s="119" t="s">
        <v>511</v>
      </c>
      <c r="G164" s="119" t="s">
        <v>711</v>
      </c>
      <c r="H164" s="119" t="s">
        <v>456</v>
      </c>
      <c r="I164" s="121">
        <f>I165+I169+I176</f>
        <v>1683267</v>
      </c>
      <c r="J164" s="121">
        <f>J165+J169+J176</f>
        <v>0</v>
      </c>
      <c r="K164" s="121">
        <f>K165+K169+K176</f>
        <v>1683267</v>
      </c>
      <c r="L164" s="184"/>
    </row>
    <row r="165" spans="1:12" s="185" customFormat="1" ht="36">
      <c r="A165" s="118"/>
      <c r="B165" s="202" t="s">
        <v>710</v>
      </c>
      <c r="C165" s="109"/>
      <c r="D165" s="119" t="s">
        <v>14</v>
      </c>
      <c r="E165" s="119" t="s">
        <v>509</v>
      </c>
      <c r="F165" s="119" t="s">
        <v>511</v>
      </c>
      <c r="G165" s="119" t="s">
        <v>708</v>
      </c>
      <c r="H165" s="119" t="s">
        <v>456</v>
      </c>
      <c r="I165" s="121">
        <f aca="true" t="shared" si="31" ref="I165:K167">I166</f>
        <v>446006.02</v>
      </c>
      <c r="J165" s="121">
        <f t="shared" si="31"/>
        <v>0</v>
      </c>
      <c r="K165" s="121">
        <f t="shared" si="31"/>
        <v>446006.02</v>
      </c>
      <c r="L165" s="184"/>
    </row>
    <row r="166" spans="1:12" s="185" customFormat="1" ht="24">
      <c r="A166" s="118"/>
      <c r="B166" s="109" t="s">
        <v>90</v>
      </c>
      <c r="C166" s="109"/>
      <c r="D166" s="118" t="s">
        <v>14</v>
      </c>
      <c r="E166" s="118" t="s">
        <v>509</v>
      </c>
      <c r="F166" s="118" t="s">
        <v>511</v>
      </c>
      <c r="G166" s="118" t="s">
        <v>708</v>
      </c>
      <c r="H166" s="118" t="s">
        <v>65</v>
      </c>
      <c r="I166" s="120">
        <f t="shared" si="31"/>
        <v>446006.02</v>
      </c>
      <c r="J166" s="120">
        <f t="shared" si="31"/>
        <v>0</v>
      </c>
      <c r="K166" s="120">
        <f t="shared" si="31"/>
        <v>446006.02</v>
      </c>
      <c r="L166" s="184"/>
    </row>
    <row r="167" spans="1:12" s="185" customFormat="1" ht="24">
      <c r="A167" s="118"/>
      <c r="B167" s="109" t="s">
        <v>465</v>
      </c>
      <c r="C167" s="109"/>
      <c r="D167" s="118" t="s">
        <v>14</v>
      </c>
      <c r="E167" s="118" t="s">
        <v>509</v>
      </c>
      <c r="F167" s="118" t="s">
        <v>511</v>
      </c>
      <c r="G167" s="118" t="s">
        <v>708</v>
      </c>
      <c r="H167" s="118" t="s">
        <v>464</v>
      </c>
      <c r="I167" s="120">
        <f t="shared" si="31"/>
        <v>446006.02</v>
      </c>
      <c r="J167" s="120">
        <f t="shared" si="31"/>
        <v>0</v>
      </c>
      <c r="K167" s="120">
        <f t="shared" si="31"/>
        <v>446006.02</v>
      </c>
      <c r="L167" s="184"/>
    </row>
    <row r="168" spans="1:12" s="185" customFormat="1" ht="24">
      <c r="A168" s="118"/>
      <c r="B168" s="109" t="s">
        <v>497</v>
      </c>
      <c r="C168" s="109"/>
      <c r="D168" s="118" t="s">
        <v>14</v>
      </c>
      <c r="E168" s="118" t="s">
        <v>509</v>
      </c>
      <c r="F168" s="118" t="s">
        <v>511</v>
      </c>
      <c r="G168" s="118" t="s">
        <v>708</v>
      </c>
      <c r="H168" s="118" t="s">
        <v>461</v>
      </c>
      <c r="I168" s="120">
        <v>446006.02</v>
      </c>
      <c r="J168" s="120">
        <v>0</v>
      </c>
      <c r="K168" s="120">
        <f>I168-J168</f>
        <v>446006.02</v>
      </c>
      <c r="L168" s="184"/>
    </row>
    <row r="169" spans="1:12" s="185" customFormat="1" ht="48">
      <c r="A169" s="118"/>
      <c r="B169" s="202" t="s">
        <v>872</v>
      </c>
      <c r="C169" s="114"/>
      <c r="D169" s="119" t="s">
        <v>14</v>
      </c>
      <c r="E169" s="119" t="s">
        <v>509</v>
      </c>
      <c r="F169" s="119" t="s">
        <v>511</v>
      </c>
      <c r="G169" s="119" t="s">
        <v>870</v>
      </c>
      <c r="H169" s="119"/>
      <c r="I169" s="121">
        <f>I170+I173</f>
        <v>48400</v>
      </c>
      <c r="J169" s="121">
        <f>J170+J173</f>
        <v>0</v>
      </c>
      <c r="K169" s="121">
        <f>K170+K173</f>
        <v>48400</v>
      </c>
      <c r="L169" s="184"/>
    </row>
    <row r="170" spans="1:12" s="185" customFormat="1" ht="24">
      <c r="A170" s="118"/>
      <c r="B170" s="109" t="s">
        <v>90</v>
      </c>
      <c r="C170" s="109"/>
      <c r="D170" s="118" t="s">
        <v>14</v>
      </c>
      <c r="E170" s="118" t="s">
        <v>509</v>
      </c>
      <c r="F170" s="118" t="s">
        <v>511</v>
      </c>
      <c r="G170" s="118" t="s">
        <v>870</v>
      </c>
      <c r="H170" s="118" t="s">
        <v>65</v>
      </c>
      <c r="I170" s="120">
        <f aca="true" t="shared" si="32" ref="I170:K171">I171</f>
        <v>24000</v>
      </c>
      <c r="J170" s="120">
        <f t="shared" si="32"/>
        <v>0</v>
      </c>
      <c r="K170" s="120">
        <f t="shared" si="32"/>
        <v>24000</v>
      </c>
      <c r="L170" s="184"/>
    </row>
    <row r="171" spans="1:12" s="185" customFormat="1" ht="24">
      <c r="A171" s="118"/>
      <c r="B171" s="109" t="s">
        <v>465</v>
      </c>
      <c r="C171" s="109"/>
      <c r="D171" s="118" t="s">
        <v>14</v>
      </c>
      <c r="E171" s="118" t="s">
        <v>509</v>
      </c>
      <c r="F171" s="118" t="s">
        <v>511</v>
      </c>
      <c r="G171" s="118" t="s">
        <v>870</v>
      </c>
      <c r="H171" s="118" t="s">
        <v>464</v>
      </c>
      <c r="I171" s="120">
        <f t="shared" si="32"/>
        <v>24000</v>
      </c>
      <c r="J171" s="120">
        <f t="shared" si="32"/>
        <v>0</v>
      </c>
      <c r="K171" s="120">
        <f t="shared" si="32"/>
        <v>24000</v>
      </c>
      <c r="L171" s="184"/>
    </row>
    <row r="172" spans="1:12" s="185" customFormat="1" ht="24">
      <c r="A172" s="118"/>
      <c r="B172" s="109" t="s">
        <v>497</v>
      </c>
      <c r="C172" s="109"/>
      <c r="D172" s="118" t="s">
        <v>14</v>
      </c>
      <c r="E172" s="118" t="s">
        <v>509</v>
      </c>
      <c r="F172" s="118" t="s">
        <v>511</v>
      </c>
      <c r="G172" s="118" t="s">
        <v>870</v>
      </c>
      <c r="H172" s="118" t="s">
        <v>461</v>
      </c>
      <c r="I172" s="120">
        <v>24000</v>
      </c>
      <c r="J172" s="120">
        <v>0</v>
      </c>
      <c r="K172" s="120">
        <f>I172-J172</f>
        <v>24000</v>
      </c>
      <c r="L172" s="184"/>
    </row>
    <row r="173" spans="1:12" s="185" customFormat="1" ht="36">
      <c r="A173" s="118"/>
      <c r="B173" s="109" t="s">
        <v>266</v>
      </c>
      <c r="C173" s="109"/>
      <c r="D173" s="118" t="s">
        <v>14</v>
      </c>
      <c r="E173" s="118" t="s">
        <v>509</v>
      </c>
      <c r="F173" s="118" t="s">
        <v>511</v>
      </c>
      <c r="G173" s="118" t="s">
        <v>870</v>
      </c>
      <c r="H173" s="118" t="s">
        <v>482</v>
      </c>
      <c r="I173" s="120">
        <f aca="true" t="shared" si="33" ref="I173:K174">I174</f>
        <v>24400</v>
      </c>
      <c r="J173" s="120">
        <f t="shared" si="33"/>
        <v>0</v>
      </c>
      <c r="K173" s="120">
        <f t="shared" si="33"/>
        <v>24400</v>
      </c>
      <c r="L173" s="184"/>
    </row>
    <row r="174" spans="1:12" s="185" customFormat="1" ht="12.75">
      <c r="A174" s="118"/>
      <c r="B174" s="109" t="s">
        <v>501</v>
      </c>
      <c r="C174" s="109"/>
      <c r="D174" s="118" t="s">
        <v>14</v>
      </c>
      <c r="E174" s="118" t="s">
        <v>509</v>
      </c>
      <c r="F174" s="118" t="s">
        <v>511</v>
      </c>
      <c r="G174" s="118" t="s">
        <v>870</v>
      </c>
      <c r="H174" s="118" t="s">
        <v>481</v>
      </c>
      <c r="I174" s="120">
        <f t="shared" si="33"/>
        <v>24400</v>
      </c>
      <c r="J174" s="120">
        <f t="shared" si="33"/>
        <v>0</v>
      </c>
      <c r="K174" s="120">
        <f t="shared" si="33"/>
        <v>24400</v>
      </c>
      <c r="L174" s="184"/>
    </row>
    <row r="175" spans="1:12" s="185" customFormat="1" ht="36">
      <c r="A175" s="118"/>
      <c r="B175" s="109" t="s">
        <v>270</v>
      </c>
      <c r="C175" s="109"/>
      <c r="D175" s="118" t="s">
        <v>14</v>
      </c>
      <c r="E175" s="118" t="s">
        <v>509</v>
      </c>
      <c r="F175" s="118" t="s">
        <v>511</v>
      </c>
      <c r="G175" s="118" t="s">
        <v>870</v>
      </c>
      <c r="H175" s="118" t="s">
        <v>479</v>
      </c>
      <c r="I175" s="120">
        <v>24400</v>
      </c>
      <c r="J175" s="120">
        <v>0</v>
      </c>
      <c r="K175" s="120">
        <f>I175-J175</f>
        <v>24400</v>
      </c>
      <c r="L175" s="184"/>
    </row>
    <row r="176" spans="1:12" s="185" customFormat="1" ht="36">
      <c r="A176" s="118"/>
      <c r="B176" s="202" t="s">
        <v>874</v>
      </c>
      <c r="C176" s="109"/>
      <c r="D176" s="119" t="s">
        <v>14</v>
      </c>
      <c r="E176" s="119" t="s">
        <v>509</v>
      </c>
      <c r="F176" s="119" t="s">
        <v>511</v>
      </c>
      <c r="G176" s="119" t="s">
        <v>871</v>
      </c>
      <c r="H176" s="118"/>
      <c r="I176" s="121">
        <f aca="true" t="shared" si="34" ref="I176:K178">I177</f>
        <v>1188860.98</v>
      </c>
      <c r="J176" s="121">
        <f t="shared" si="34"/>
        <v>0</v>
      </c>
      <c r="K176" s="121">
        <f t="shared" si="34"/>
        <v>1188860.98</v>
      </c>
      <c r="L176" s="184"/>
    </row>
    <row r="177" spans="1:12" s="185" customFormat="1" ht="24">
      <c r="A177" s="118"/>
      <c r="B177" s="109" t="s">
        <v>90</v>
      </c>
      <c r="C177" s="109"/>
      <c r="D177" s="118" t="s">
        <v>14</v>
      </c>
      <c r="E177" s="118" t="s">
        <v>509</v>
      </c>
      <c r="F177" s="118" t="s">
        <v>511</v>
      </c>
      <c r="G177" s="118" t="s">
        <v>871</v>
      </c>
      <c r="H177" s="118" t="s">
        <v>65</v>
      </c>
      <c r="I177" s="120">
        <f t="shared" si="34"/>
        <v>1188860.98</v>
      </c>
      <c r="J177" s="120">
        <f t="shared" si="34"/>
        <v>0</v>
      </c>
      <c r="K177" s="120">
        <f t="shared" si="34"/>
        <v>1188860.98</v>
      </c>
      <c r="L177" s="184"/>
    </row>
    <row r="178" spans="1:12" s="185" customFormat="1" ht="24">
      <c r="A178" s="118"/>
      <c r="B178" s="109" t="s">
        <v>465</v>
      </c>
      <c r="C178" s="109"/>
      <c r="D178" s="118" t="s">
        <v>14</v>
      </c>
      <c r="E178" s="118" t="s">
        <v>509</v>
      </c>
      <c r="F178" s="118" t="s">
        <v>511</v>
      </c>
      <c r="G178" s="118" t="s">
        <v>871</v>
      </c>
      <c r="H178" s="118" t="s">
        <v>464</v>
      </c>
      <c r="I178" s="120">
        <f t="shared" si="34"/>
        <v>1188860.98</v>
      </c>
      <c r="J178" s="120">
        <f t="shared" si="34"/>
        <v>0</v>
      </c>
      <c r="K178" s="120">
        <f t="shared" si="34"/>
        <v>1188860.98</v>
      </c>
      <c r="L178" s="184"/>
    </row>
    <row r="179" spans="1:12" s="185" customFormat="1" ht="26.25" customHeight="1">
      <c r="A179" s="118"/>
      <c r="B179" s="109" t="s">
        <v>497</v>
      </c>
      <c r="C179" s="109"/>
      <c r="D179" s="118" t="s">
        <v>14</v>
      </c>
      <c r="E179" s="118" t="s">
        <v>509</v>
      </c>
      <c r="F179" s="118" t="s">
        <v>511</v>
      </c>
      <c r="G179" s="118" t="s">
        <v>871</v>
      </c>
      <c r="H179" s="118" t="s">
        <v>461</v>
      </c>
      <c r="I179" s="120">
        <v>1188860.98</v>
      </c>
      <c r="J179" s="120">
        <v>0</v>
      </c>
      <c r="K179" s="120">
        <f aca="true" t="shared" si="35" ref="K179:K185">I179-J179</f>
        <v>1188860.98</v>
      </c>
      <c r="L179" s="184"/>
    </row>
    <row r="180" spans="1:12" s="185" customFormat="1" ht="26.25" customHeight="1">
      <c r="A180" s="118"/>
      <c r="B180" s="202" t="s">
        <v>460</v>
      </c>
      <c r="C180" s="109"/>
      <c r="D180" s="119" t="s">
        <v>14</v>
      </c>
      <c r="E180" s="119" t="s">
        <v>509</v>
      </c>
      <c r="F180" s="119" t="s">
        <v>511</v>
      </c>
      <c r="G180" s="203" t="s">
        <v>621</v>
      </c>
      <c r="H180" s="119" t="s">
        <v>456</v>
      </c>
      <c r="I180" s="121">
        <v>100000</v>
      </c>
      <c r="J180" s="121">
        <v>0</v>
      </c>
      <c r="K180" s="121">
        <f t="shared" si="35"/>
        <v>100000</v>
      </c>
      <c r="L180" s="184"/>
    </row>
    <row r="181" spans="1:12" s="185" customFormat="1" ht="26.25" customHeight="1">
      <c r="A181" s="118"/>
      <c r="B181" s="197" t="s">
        <v>528</v>
      </c>
      <c r="C181" s="109"/>
      <c r="D181" s="119" t="s">
        <v>14</v>
      </c>
      <c r="E181" s="119" t="s">
        <v>454</v>
      </c>
      <c r="F181" s="119" t="s">
        <v>525</v>
      </c>
      <c r="G181" s="119" t="s">
        <v>629</v>
      </c>
      <c r="H181" s="119" t="s">
        <v>456</v>
      </c>
      <c r="I181" s="120">
        <v>100000</v>
      </c>
      <c r="J181" s="120">
        <v>0</v>
      </c>
      <c r="K181" s="120">
        <f t="shared" si="35"/>
        <v>100000</v>
      </c>
      <c r="L181" s="184"/>
    </row>
    <row r="182" spans="1:12" s="185" customFormat="1" ht="19.5" customHeight="1">
      <c r="A182" s="118"/>
      <c r="B182" s="197" t="s">
        <v>845</v>
      </c>
      <c r="C182" s="114"/>
      <c r="D182" s="119" t="s">
        <v>14</v>
      </c>
      <c r="E182" s="119" t="s">
        <v>509</v>
      </c>
      <c r="F182" s="119" t="s">
        <v>511</v>
      </c>
      <c r="G182" s="183" t="s">
        <v>846</v>
      </c>
      <c r="H182" s="119" t="s">
        <v>456</v>
      </c>
      <c r="I182" s="120">
        <v>100000</v>
      </c>
      <c r="J182" s="120">
        <v>0</v>
      </c>
      <c r="K182" s="120">
        <f t="shared" si="35"/>
        <v>100000</v>
      </c>
      <c r="L182" s="184"/>
    </row>
    <row r="183" spans="1:12" s="185" customFormat="1" ht="18" customHeight="1">
      <c r="A183" s="118"/>
      <c r="B183" s="198" t="s">
        <v>121</v>
      </c>
      <c r="C183" s="109"/>
      <c r="D183" s="118" t="s">
        <v>14</v>
      </c>
      <c r="E183" s="118" t="s">
        <v>509</v>
      </c>
      <c r="F183" s="118" t="s">
        <v>511</v>
      </c>
      <c r="G183" s="210" t="s">
        <v>846</v>
      </c>
      <c r="H183" s="118" t="s">
        <v>527</v>
      </c>
      <c r="I183" s="120">
        <v>100000</v>
      </c>
      <c r="J183" s="120">
        <v>0</v>
      </c>
      <c r="K183" s="120">
        <f t="shared" si="35"/>
        <v>100000</v>
      </c>
      <c r="L183" s="184"/>
    </row>
    <row r="184" spans="1:12" s="185" customFormat="1" ht="12" customHeight="1">
      <c r="A184" s="118"/>
      <c r="B184" s="198" t="s">
        <v>123</v>
      </c>
      <c r="C184" s="109"/>
      <c r="D184" s="118" t="s">
        <v>14</v>
      </c>
      <c r="E184" s="118" t="s">
        <v>509</v>
      </c>
      <c r="F184" s="118" t="s">
        <v>511</v>
      </c>
      <c r="G184" s="210" t="s">
        <v>846</v>
      </c>
      <c r="H184" s="118" t="s">
        <v>526</v>
      </c>
      <c r="I184" s="120">
        <v>100000</v>
      </c>
      <c r="J184" s="120">
        <v>0</v>
      </c>
      <c r="K184" s="120">
        <f t="shared" si="35"/>
        <v>100000</v>
      </c>
      <c r="L184" s="184"/>
    </row>
    <row r="185" spans="1:12" s="185" customFormat="1" ht="16.5" customHeight="1">
      <c r="A185" s="118"/>
      <c r="B185" s="109" t="s">
        <v>130</v>
      </c>
      <c r="C185" s="109"/>
      <c r="D185" s="118" t="s">
        <v>14</v>
      </c>
      <c r="E185" s="118" t="s">
        <v>509</v>
      </c>
      <c r="F185" s="118" t="s">
        <v>511</v>
      </c>
      <c r="G185" s="210" t="s">
        <v>846</v>
      </c>
      <c r="H185" s="118" t="s">
        <v>532</v>
      </c>
      <c r="I185" s="120">
        <v>100000</v>
      </c>
      <c r="J185" s="120">
        <v>0</v>
      </c>
      <c r="K185" s="120">
        <f t="shared" si="35"/>
        <v>100000</v>
      </c>
      <c r="L185" s="184"/>
    </row>
    <row r="186" spans="1:12" s="185" customFormat="1" ht="12.75">
      <c r="A186" s="118"/>
      <c r="B186" s="202" t="s">
        <v>242</v>
      </c>
      <c r="C186" s="109"/>
      <c r="D186" s="119" t="s">
        <v>14</v>
      </c>
      <c r="E186" s="119" t="s">
        <v>509</v>
      </c>
      <c r="F186" s="119" t="s">
        <v>508</v>
      </c>
      <c r="G186" s="203" t="s">
        <v>622</v>
      </c>
      <c r="H186" s="119" t="s">
        <v>456</v>
      </c>
      <c r="I186" s="121">
        <f aca="true" t="shared" si="36" ref="I186:I191">I187</f>
        <v>10000</v>
      </c>
      <c r="J186" s="121">
        <f aca="true" t="shared" si="37" ref="J186:J191">J187</f>
        <v>0</v>
      </c>
      <c r="K186" s="121">
        <f aca="true" t="shared" si="38" ref="K186:K191">K187</f>
        <v>10000</v>
      </c>
      <c r="L186" s="184"/>
    </row>
    <row r="187" spans="1:12" s="185" customFormat="1" ht="24">
      <c r="A187" s="118"/>
      <c r="B187" s="202" t="s">
        <v>460</v>
      </c>
      <c r="C187" s="109"/>
      <c r="D187" s="119" t="s">
        <v>14</v>
      </c>
      <c r="E187" s="119" t="s">
        <v>509</v>
      </c>
      <c r="F187" s="119" t="s">
        <v>508</v>
      </c>
      <c r="G187" s="203" t="s">
        <v>621</v>
      </c>
      <c r="H187" s="119" t="s">
        <v>456</v>
      </c>
      <c r="I187" s="121">
        <f t="shared" si="36"/>
        <v>10000</v>
      </c>
      <c r="J187" s="121">
        <f t="shared" si="37"/>
        <v>0</v>
      </c>
      <c r="K187" s="121">
        <f t="shared" si="38"/>
        <v>10000</v>
      </c>
      <c r="L187" s="184"/>
    </row>
    <row r="188" spans="1:12" s="185" customFormat="1" ht="12.75">
      <c r="A188" s="118"/>
      <c r="B188" s="202" t="s">
        <v>498</v>
      </c>
      <c r="C188" s="114"/>
      <c r="D188" s="119" t="s">
        <v>14</v>
      </c>
      <c r="E188" s="119" t="s">
        <v>509</v>
      </c>
      <c r="F188" s="119" t="s">
        <v>508</v>
      </c>
      <c r="G188" s="203" t="s">
        <v>633</v>
      </c>
      <c r="H188" s="119" t="s">
        <v>456</v>
      </c>
      <c r="I188" s="121">
        <f t="shared" si="36"/>
        <v>10000</v>
      </c>
      <c r="J188" s="121">
        <f t="shared" si="37"/>
        <v>0</v>
      </c>
      <c r="K188" s="121">
        <f t="shared" si="38"/>
        <v>10000</v>
      </c>
      <c r="L188" s="184"/>
    </row>
    <row r="189" spans="1:12" s="185" customFormat="1" ht="27.75" customHeight="1">
      <c r="A189" s="118"/>
      <c r="B189" s="202" t="s">
        <v>510</v>
      </c>
      <c r="C189" s="114"/>
      <c r="D189" s="119" t="s">
        <v>14</v>
      </c>
      <c r="E189" s="119" t="s">
        <v>509</v>
      </c>
      <c r="F189" s="119" t="s">
        <v>508</v>
      </c>
      <c r="G189" s="203" t="s">
        <v>658</v>
      </c>
      <c r="H189" s="119" t="s">
        <v>456</v>
      </c>
      <c r="I189" s="121">
        <f t="shared" si="36"/>
        <v>10000</v>
      </c>
      <c r="J189" s="121">
        <f t="shared" si="37"/>
        <v>0</v>
      </c>
      <c r="K189" s="121">
        <f t="shared" si="38"/>
        <v>10000</v>
      </c>
      <c r="L189" s="184"/>
    </row>
    <row r="190" spans="1:12" s="185" customFormat="1" ht="24">
      <c r="A190" s="118"/>
      <c r="B190" s="109" t="s">
        <v>90</v>
      </c>
      <c r="C190" s="109"/>
      <c r="D190" s="118" t="s">
        <v>14</v>
      </c>
      <c r="E190" s="118" t="s">
        <v>509</v>
      </c>
      <c r="F190" s="118" t="s">
        <v>508</v>
      </c>
      <c r="G190" s="204" t="s">
        <v>658</v>
      </c>
      <c r="H190" s="118" t="s">
        <v>65</v>
      </c>
      <c r="I190" s="120">
        <f t="shared" si="36"/>
        <v>10000</v>
      </c>
      <c r="J190" s="120">
        <f t="shared" si="37"/>
        <v>0</v>
      </c>
      <c r="K190" s="120">
        <f t="shared" si="38"/>
        <v>10000</v>
      </c>
      <c r="L190" s="184"/>
    </row>
    <row r="191" spans="1:12" s="185" customFormat="1" ht="24">
      <c r="A191" s="118"/>
      <c r="B191" s="109" t="s">
        <v>465</v>
      </c>
      <c r="C191" s="109"/>
      <c r="D191" s="118" t="s">
        <v>14</v>
      </c>
      <c r="E191" s="118" t="s">
        <v>509</v>
      </c>
      <c r="F191" s="118" t="s">
        <v>508</v>
      </c>
      <c r="G191" s="204" t="s">
        <v>658</v>
      </c>
      <c r="H191" s="118" t="s">
        <v>464</v>
      </c>
      <c r="I191" s="120">
        <f t="shared" si="36"/>
        <v>10000</v>
      </c>
      <c r="J191" s="120">
        <f t="shared" si="37"/>
        <v>0</v>
      </c>
      <c r="K191" s="120">
        <f t="shared" si="38"/>
        <v>10000</v>
      </c>
      <c r="L191" s="184"/>
    </row>
    <row r="192" spans="1:12" s="185" customFormat="1" ht="26.25" customHeight="1">
      <c r="A192" s="118"/>
      <c r="B192" s="109" t="s">
        <v>497</v>
      </c>
      <c r="C192" s="109"/>
      <c r="D192" s="118" t="s">
        <v>14</v>
      </c>
      <c r="E192" s="118" t="s">
        <v>509</v>
      </c>
      <c r="F192" s="118" t="s">
        <v>508</v>
      </c>
      <c r="G192" s="204" t="s">
        <v>658</v>
      </c>
      <c r="H192" s="118" t="s">
        <v>461</v>
      </c>
      <c r="I192" s="120">
        <v>10000</v>
      </c>
      <c r="J192" s="120">
        <v>0</v>
      </c>
      <c r="K192" s="120">
        <f>I192-J192</f>
        <v>10000</v>
      </c>
      <c r="L192" s="184"/>
    </row>
    <row r="193" spans="1:12" s="185" customFormat="1" ht="12.75">
      <c r="A193" s="118"/>
      <c r="B193" s="114" t="s">
        <v>507</v>
      </c>
      <c r="C193" s="114"/>
      <c r="D193" s="119" t="s">
        <v>14</v>
      </c>
      <c r="E193" s="119" t="s">
        <v>500</v>
      </c>
      <c r="F193" s="119" t="s">
        <v>475</v>
      </c>
      <c r="G193" s="183" t="s">
        <v>622</v>
      </c>
      <c r="H193" s="119" t="s">
        <v>456</v>
      </c>
      <c r="I193" s="121">
        <f>I194+I206+I271</f>
        <v>46899415</v>
      </c>
      <c r="J193" s="121">
        <f>J194+J206+J271</f>
        <v>1566913.6600000001</v>
      </c>
      <c r="K193" s="121">
        <f>K194+K206+K271</f>
        <v>44238998.25</v>
      </c>
      <c r="L193" s="184"/>
    </row>
    <row r="194" spans="1:12" s="185" customFormat="1" ht="12.75">
      <c r="A194" s="118"/>
      <c r="B194" s="114" t="s">
        <v>282</v>
      </c>
      <c r="C194" s="114"/>
      <c r="D194" s="119" t="s">
        <v>14</v>
      </c>
      <c r="E194" s="119" t="s">
        <v>500</v>
      </c>
      <c r="F194" s="119" t="s">
        <v>454</v>
      </c>
      <c r="G194" s="183" t="s">
        <v>622</v>
      </c>
      <c r="H194" s="119" t="s">
        <v>456</v>
      </c>
      <c r="I194" s="121">
        <f>I196</f>
        <v>1927581</v>
      </c>
      <c r="J194" s="188">
        <f>J196</f>
        <v>540691.68</v>
      </c>
      <c r="K194" s="188">
        <f>I194-J194</f>
        <v>1386889.3199999998</v>
      </c>
      <c r="L194" s="184"/>
    </row>
    <row r="195" spans="1:12" s="185" customFormat="1" ht="36">
      <c r="A195" s="118"/>
      <c r="B195" s="114" t="s">
        <v>861</v>
      </c>
      <c r="C195" s="114"/>
      <c r="D195" s="119" t="s">
        <v>14</v>
      </c>
      <c r="E195" s="119" t="s">
        <v>500</v>
      </c>
      <c r="F195" s="119" t="s">
        <v>454</v>
      </c>
      <c r="G195" s="119" t="s">
        <v>663</v>
      </c>
      <c r="H195" s="119" t="s">
        <v>456</v>
      </c>
      <c r="I195" s="121">
        <f aca="true" t="shared" si="39" ref="I195:K196">I196</f>
        <v>1927581</v>
      </c>
      <c r="J195" s="121">
        <f t="shared" si="39"/>
        <v>540691.68</v>
      </c>
      <c r="K195" s="121">
        <f t="shared" si="39"/>
        <v>1386889.3199999998</v>
      </c>
      <c r="L195" s="184"/>
    </row>
    <row r="196" spans="1:12" s="185" customFormat="1" ht="24">
      <c r="A196" s="118"/>
      <c r="B196" s="114" t="s">
        <v>661</v>
      </c>
      <c r="C196" s="114"/>
      <c r="D196" s="119" t="s">
        <v>14</v>
      </c>
      <c r="E196" s="119" t="s">
        <v>500</v>
      </c>
      <c r="F196" s="119" t="s">
        <v>454</v>
      </c>
      <c r="G196" s="119" t="s">
        <v>662</v>
      </c>
      <c r="H196" s="119" t="s">
        <v>456</v>
      </c>
      <c r="I196" s="121">
        <f t="shared" si="39"/>
        <v>1927581</v>
      </c>
      <c r="J196" s="121">
        <f t="shared" si="39"/>
        <v>540691.68</v>
      </c>
      <c r="K196" s="121">
        <f t="shared" si="39"/>
        <v>1386889.3199999998</v>
      </c>
      <c r="L196" s="184"/>
    </row>
    <row r="197" spans="1:12" s="185" customFormat="1" ht="12.75">
      <c r="A197" s="118"/>
      <c r="B197" s="114" t="s">
        <v>498</v>
      </c>
      <c r="C197" s="114"/>
      <c r="D197" s="119" t="s">
        <v>14</v>
      </c>
      <c r="E197" s="119" t="s">
        <v>500</v>
      </c>
      <c r="F197" s="119" t="s">
        <v>454</v>
      </c>
      <c r="G197" s="119" t="s">
        <v>660</v>
      </c>
      <c r="H197" s="119" t="s">
        <v>456</v>
      </c>
      <c r="I197" s="121">
        <f>I198+I202</f>
        <v>1927581</v>
      </c>
      <c r="J197" s="121">
        <f>J198+J202</f>
        <v>540691.68</v>
      </c>
      <c r="K197" s="121">
        <f>K198+K202</f>
        <v>1386889.3199999998</v>
      </c>
      <c r="L197" s="184"/>
    </row>
    <row r="198" spans="1:12" s="185" customFormat="1" ht="24">
      <c r="A198" s="118"/>
      <c r="B198" s="205" t="s">
        <v>506</v>
      </c>
      <c r="C198" s="114"/>
      <c r="D198" s="119" t="s">
        <v>14</v>
      </c>
      <c r="E198" s="119" t="s">
        <v>500</v>
      </c>
      <c r="F198" s="119" t="s">
        <v>454</v>
      </c>
      <c r="G198" s="119" t="s">
        <v>659</v>
      </c>
      <c r="H198" s="119" t="s">
        <v>456</v>
      </c>
      <c r="I198" s="121">
        <f aca="true" t="shared" si="40" ref="I198:J200">I199</f>
        <v>811100</v>
      </c>
      <c r="J198" s="188">
        <f t="shared" si="40"/>
        <v>540691.68</v>
      </c>
      <c r="K198" s="188">
        <f aca="true" t="shared" si="41" ref="K198:K205">I198-J198</f>
        <v>270408.31999999995</v>
      </c>
      <c r="L198" s="184"/>
    </row>
    <row r="199" spans="1:12" s="185" customFormat="1" ht="24">
      <c r="A199" s="118"/>
      <c r="B199" s="109" t="s">
        <v>90</v>
      </c>
      <c r="C199" s="114"/>
      <c r="D199" s="118" t="s">
        <v>14</v>
      </c>
      <c r="E199" s="118" t="s">
        <v>500</v>
      </c>
      <c r="F199" s="118" t="s">
        <v>454</v>
      </c>
      <c r="G199" s="118" t="s">
        <v>659</v>
      </c>
      <c r="H199" s="118" t="s">
        <v>65</v>
      </c>
      <c r="I199" s="120">
        <f t="shared" si="40"/>
        <v>811100</v>
      </c>
      <c r="J199" s="189">
        <f t="shared" si="40"/>
        <v>540691.68</v>
      </c>
      <c r="K199" s="189">
        <f t="shared" si="41"/>
        <v>270408.31999999995</v>
      </c>
      <c r="L199" s="184"/>
    </row>
    <row r="200" spans="1:12" s="185" customFormat="1" ht="24">
      <c r="A200" s="118"/>
      <c r="B200" s="109" t="s">
        <v>465</v>
      </c>
      <c r="C200" s="114"/>
      <c r="D200" s="118" t="s">
        <v>14</v>
      </c>
      <c r="E200" s="118" t="s">
        <v>500</v>
      </c>
      <c r="F200" s="118" t="s">
        <v>454</v>
      </c>
      <c r="G200" s="118" t="s">
        <v>659</v>
      </c>
      <c r="H200" s="118" t="s">
        <v>464</v>
      </c>
      <c r="I200" s="120">
        <f t="shared" si="40"/>
        <v>811100</v>
      </c>
      <c r="J200" s="189">
        <f t="shared" si="40"/>
        <v>540691.68</v>
      </c>
      <c r="K200" s="189">
        <f t="shared" si="41"/>
        <v>270408.31999999995</v>
      </c>
      <c r="L200" s="184"/>
    </row>
    <row r="201" spans="1:12" s="185" customFormat="1" ht="24">
      <c r="A201" s="118"/>
      <c r="B201" s="109" t="s">
        <v>497</v>
      </c>
      <c r="C201" s="114"/>
      <c r="D201" s="118" t="s">
        <v>14</v>
      </c>
      <c r="E201" s="118" t="s">
        <v>500</v>
      </c>
      <c r="F201" s="118" t="s">
        <v>454</v>
      </c>
      <c r="G201" s="118" t="s">
        <v>659</v>
      </c>
      <c r="H201" s="118" t="s">
        <v>461</v>
      </c>
      <c r="I201" s="120">
        <v>811100</v>
      </c>
      <c r="J201" s="189">
        <v>540691.68</v>
      </c>
      <c r="K201" s="189">
        <f t="shared" si="41"/>
        <v>270408.31999999995</v>
      </c>
      <c r="L201" s="184"/>
    </row>
    <row r="202" spans="1:12" s="185" customFormat="1" ht="12.75">
      <c r="A202" s="118"/>
      <c r="B202" s="114" t="s">
        <v>665</v>
      </c>
      <c r="C202" s="114"/>
      <c r="D202" s="119" t="s">
        <v>14</v>
      </c>
      <c r="E202" s="119" t="s">
        <v>500</v>
      </c>
      <c r="F202" s="119" t="s">
        <v>454</v>
      </c>
      <c r="G202" s="119" t="s">
        <v>664</v>
      </c>
      <c r="H202" s="119" t="s">
        <v>456</v>
      </c>
      <c r="I202" s="121">
        <f aca="true" t="shared" si="42" ref="I202:J204">I203</f>
        <v>1116481</v>
      </c>
      <c r="J202" s="188">
        <f t="shared" si="42"/>
        <v>0</v>
      </c>
      <c r="K202" s="188">
        <f t="shared" si="41"/>
        <v>1116481</v>
      </c>
      <c r="L202" s="184"/>
    </row>
    <row r="203" spans="1:12" s="185" customFormat="1" ht="24">
      <c r="A203" s="118"/>
      <c r="B203" s="109" t="s">
        <v>90</v>
      </c>
      <c r="C203" s="114"/>
      <c r="D203" s="118" t="s">
        <v>14</v>
      </c>
      <c r="E203" s="118" t="s">
        <v>500</v>
      </c>
      <c r="F203" s="118" t="s">
        <v>454</v>
      </c>
      <c r="G203" s="118" t="s">
        <v>664</v>
      </c>
      <c r="H203" s="118" t="s">
        <v>65</v>
      </c>
      <c r="I203" s="120">
        <f t="shared" si="42"/>
        <v>1116481</v>
      </c>
      <c r="J203" s="189">
        <f t="shared" si="42"/>
        <v>0</v>
      </c>
      <c r="K203" s="189">
        <f t="shared" si="41"/>
        <v>1116481</v>
      </c>
      <c r="L203" s="184"/>
    </row>
    <row r="204" spans="1:12" s="185" customFormat="1" ht="24">
      <c r="A204" s="118"/>
      <c r="B204" s="109" t="s">
        <v>465</v>
      </c>
      <c r="C204" s="114"/>
      <c r="D204" s="118" t="s">
        <v>14</v>
      </c>
      <c r="E204" s="118" t="s">
        <v>500</v>
      </c>
      <c r="F204" s="118" t="s">
        <v>454</v>
      </c>
      <c r="G204" s="118" t="s">
        <v>664</v>
      </c>
      <c r="H204" s="118" t="s">
        <v>464</v>
      </c>
      <c r="I204" s="120">
        <f t="shared" si="42"/>
        <v>1116481</v>
      </c>
      <c r="J204" s="189">
        <f t="shared" si="42"/>
        <v>0</v>
      </c>
      <c r="K204" s="189">
        <f t="shared" si="41"/>
        <v>1116481</v>
      </c>
      <c r="L204" s="184"/>
    </row>
    <row r="205" spans="1:12" s="185" customFormat="1" ht="24">
      <c r="A205" s="118"/>
      <c r="B205" s="109" t="s">
        <v>497</v>
      </c>
      <c r="C205" s="114"/>
      <c r="D205" s="118" t="s">
        <v>14</v>
      </c>
      <c r="E205" s="118" t="s">
        <v>500</v>
      </c>
      <c r="F205" s="118" t="s">
        <v>454</v>
      </c>
      <c r="G205" s="118" t="s">
        <v>664</v>
      </c>
      <c r="H205" s="118" t="s">
        <v>461</v>
      </c>
      <c r="I205" s="120">
        <v>1116481</v>
      </c>
      <c r="J205" s="189">
        <v>0</v>
      </c>
      <c r="K205" s="189">
        <f t="shared" si="41"/>
        <v>1116481</v>
      </c>
      <c r="L205" s="184"/>
    </row>
    <row r="206" spans="1:12" s="185" customFormat="1" ht="12.75">
      <c r="A206" s="118"/>
      <c r="B206" s="114" t="s">
        <v>288</v>
      </c>
      <c r="C206" s="114"/>
      <c r="D206" s="119" t="s">
        <v>14</v>
      </c>
      <c r="E206" s="119" t="s">
        <v>500</v>
      </c>
      <c r="F206" s="119" t="s">
        <v>470</v>
      </c>
      <c r="G206" s="183" t="s">
        <v>622</v>
      </c>
      <c r="H206" s="119" t="s">
        <v>456</v>
      </c>
      <c r="I206" s="121">
        <f>I207+I265</f>
        <v>39893434</v>
      </c>
      <c r="J206" s="121">
        <f>J207+J265</f>
        <v>397144.36</v>
      </c>
      <c r="K206" s="121">
        <f>K207+K265</f>
        <v>38402786.55</v>
      </c>
      <c r="L206" s="184"/>
    </row>
    <row r="207" spans="1:12" s="185" customFormat="1" ht="63" customHeight="1">
      <c r="A207" s="118"/>
      <c r="B207" s="187" t="s">
        <v>860</v>
      </c>
      <c r="C207" s="114"/>
      <c r="D207" s="119" t="s">
        <v>14</v>
      </c>
      <c r="E207" s="119" t="s">
        <v>500</v>
      </c>
      <c r="F207" s="119" t="s">
        <v>470</v>
      </c>
      <c r="G207" s="119" t="s">
        <v>668</v>
      </c>
      <c r="H207" s="119" t="s">
        <v>456</v>
      </c>
      <c r="I207" s="121">
        <f>I208+I241</f>
        <v>39485834</v>
      </c>
      <c r="J207" s="121">
        <f>J208+J241</f>
        <v>193344.36</v>
      </c>
      <c r="K207" s="121">
        <f>K208+K241</f>
        <v>38198986.55</v>
      </c>
      <c r="L207" s="184"/>
    </row>
    <row r="208" spans="1:12" s="185" customFormat="1" ht="27" customHeight="1">
      <c r="A208" s="118"/>
      <c r="B208" s="187" t="s">
        <v>666</v>
      </c>
      <c r="C208" s="114"/>
      <c r="D208" s="119" t="s">
        <v>14</v>
      </c>
      <c r="E208" s="119" t="s">
        <v>500</v>
      </c>
      <c r="F208" s="119" t="s">
        <v>470</v>
      </c>
      <c r="G208" s="119" t="s">
        <v>669</v>
      </c>
      <c r="H208" s="119" t="s">
        <v>456</v>
      </c>
      <c r="I208" s="121">
        <f>I209</f>
        <v>18653686.55</v>
      </c>
      <c r="J208" s="121">
        <f>J209</f>
        <v>0</v>
      </c>
      <c r="K208" s="121">
        <f>I208-J208</f>
        <v>18653686.55</v>
      </c>
      <c r="L208" s="184"/>
    </row>
    <row r="209" spans="1:12" s="185" customFormat="1" ht="26.25" customHeight="1">
      <c r="A209" s="118"/>
      <c r="B209" s="187" t="s">
        <v>759</v>
      </c>
      <c r="C209" s="187"/>
      <c r="D209" s="119" t="s">
        <v>14</v>
      </c>
      <c r="E209" s="119" t="s">
        <v>500</v>
      </c>
      <c r="F209" s="119" t="s">
        <v>470</v>
      </c>
      <c r="G209" s="119" t="s">
        <v>667</v>
      </c>
      <c r="H209" s="119" t="s">
        <v>456</v>
      </c>
      <c r="I209" s="121">
        <f>I210+I228+I223</f>
        <v>18653686.55</v>
      </c>
      <c r="J209" s="121">
        <f>J210+J228</f>
        <v>0</v>
      </c>
      <c r="K209" s="121">
        <f>K210+K228</f>
        <v>17754186.55</v>
      </c>
      <c r="L209" s="184"/>
    </row>
    <row r="210" spans="1:12" s="185" customFormat="1" ht="12.75">
      <c r="A210" s="118"/>
      <c r="B210" s="114" t="s">
        <v>498</v>
      </c>
      <c r="C210" s="114"/>
      <c r="D210" s="119" t="s">
        <v>14</v>
      </c>
      <c r="E210" s="119" t="s">
        <v>500</v>
      </c>
      <c r="F210" s="119" t="s">
        <v>470</v>
      </c>
      <c r="G210" s="119" t="s">
        <v>755</v>
      </c>
      <c r="H210" s="119" t="s">
        <v>456</v>
      </c>
      <c r="I210" s="121">
        <f>I219+I211+I215</f>
        <v>15956234</v>
      </c>
      <c r="J210" s="121">
        <f>J219+J211+J215</f>
        <v>0</v>
      </c>
      <c r="K210" s="121">
        <f>K219+K211+K215</f>
        <v>15956234</v>
      </c>
      <c r="L210" s="184"/>
    </row>
    <row r="211" spans="1:12" s="185" customFormat="1" ht="36">
      <c r="A211" s="118"/>
      <c r="B211" s="202" t="s">
        <v>875</v>
      </c>
      <c r="C211" s="114"/>
      <c r="D211" s="119" t="s">
        <v>14</v>
      </c>
      <c r="E211" s="119" t="s">
        <v>500</v>
      </c>
      <c r="F211" s="119" t="s">
        <v>470</v>
      </c>
      <c r="G211" s="119" t="s">
        <v>847</v>
      </c>
      <c r="H211" s="119" t="s">
        <v>456</v>
      </c>
      <c r="I211" s="121">
        <f aca="true" t="shared" si="43" ref="I211:K213">I212</f>
        <v>14245734</v>
      </c>
      <c r="J211" s="121">
        <f t="shared" si="43"/>
        <v>0</v>
      </c>
      <c r="K211" s="121">
        <f t="shared" si="43"/>
        <v>14245734</v>
      </c>
      <c r="L211" s="184"/>
    </row>
    <row r="212" spans="1:12" s="185" customFormat="1" ht="24">
      <c r="A212" s="118"/>
      <c r="B212" s="109" t="s">
        <v>90</v>
      </c>
      <c r="C212" s="114"/>
      <c r="D212" s="118" t="s">
        <v>14</v>
      </c>
      <c r="E212" s="118" t="s">
        <v>500</v>
      </c>
      <c r="F212" s="118" t="s">
        <v>470</v>
      </c>
      <c r="G212" s="118" t="s">
        <v>847</v>
      </c>
      <c r="H212" s="118" t="s">
        <v>65</v>
      </c>
      <c r="I212" s="120">
        <f t="shared" si="43"/>
        <v>14245734</v>
      </c>
      <c r="J212" s="120">
        <f t="shared" si="43"/>
        <v>0</v>
      </c>
      <c r="K212" s="120">
        <f t="shared" si="43"/>
        <v>14245734</v>
      </c>
      <c r="L212" s="184"/>
    </row>
    <row r="213" spans="1:12" s="185" customFormat="1" ht="24">
      <c r="A213" s="118"/>
      <c r="B213" s="109" t="s">
        <v>465</v>
      </c>
      <c r="C213" s="114"/>
      <c r="D213" s="118" t="s">
        <v>14</v>
      </c>
      <c r="E213" s="118" t="s">
        <v>500</v>
      </c>
      <c r="F213" s="118" t="s">
        <v>470</v>
      </c>
      <c r="G213" s="118" t="s">
        <v>847</v>
      </c>
      <c r="H213" s="118" t="s">
        <v>464</v>
      </c>
      <c r="I213" s="120">
        <f t="shared" si="43"/>
        <v>14245734</v>
      </c>
      <c r="J213" s="120">
        <f t="shared" si="43"/>
        <v>0</v>
      </c>
      <c r="K213" s="120">
        <f t="shared" si="43"/>
        <v>14245734</v>
      </c>
      <c r="L213" s="184"/>
    </row>
    <row r="214" spans="1:12" s="185" customFormat="1" ht="24">
      <c r="A214" s="118"/>
      <c r="B214" s="109" t="s">
        <v>497</v>
      </c>
      <c r="C214" s="114"/>
      <c r="D214" s="118" t="s">
        <v>14</v>
      </c>
      <c r="E214" s="118" t="s">
        <v>500</v>
      </c>
      <c r="F214" s="118" t="s">
        <v>470</v>
      </c>
      <c r="G214" s="118" t="s">
        <v>847</v>
      </c>
      <c r="H214" s="118" t="s">
        <v>496</v>
      </c>
      <c r="I214" s="120">
        <v>14245734</v>
      </c>
      <c r="J214" s="120">
        <v>0</v>
      </c>
      <c r="K214" s="120">
        <f>I214-J214</f>
        <v>14245734</v>
      </c>
      <c r="L214" s="184"/>
    </row>
    <row r="215" spans="1:12" s="185" customFormat="1" ht="36">
      <c r="A215" s="118"/>
      <c r="B215" s="202" t="s">
        <v>899</v>
      </c>
      <c r="C215" s="114"/>
      <c r="D215" s="119" t="s">
        <v>14</v>
      </c>
      <c r="E215" s="119" t="s">
        <v>500</v>
      </c>
      <c r="F215" s="119" t="s">
        <v>470</v>
      </c>
      <c r="G215" s="119" t="s">
        <v>895</v>
      </c>
      <c r="H215" s="119"/>
      <c r="I215" s="121">
        <f aca="true" t="shared" si="44" ref="I215:K217">I216</f>
        <v>1256000</v>
      </c>
      <c r="J215" s="121">
        <f t="shared" si="44"/>
        <v>0</v>
      </c>
      <c r="K215" s="121">
        <f t="shared" si="44"/>
        <v>1256000</v>
      </c>
      <c r="L215" s="184"/>
    </row>
    <row r="216" spans="1:12" s="185" customFormat="1" ht="30.75" customHeight="1">
      <c r="A216" s="118"/>
      <c r="B216" s="109" t="s">
        <v>266</v>
      </c>
      <c r="C216" s="114"/>
      <c r="D216" s="118" t="s">
        <v>14</v>
      </c>
      <c r="E216" s="118" t="s">
        <v>500</v>
      </c>
      <c r="F216" s="118" t="s">
        <v>470</v>
      </c>
      <c r="G216" s="118" t="s">
        <v>895</v>
      </c>
      <c r="H216" s="118" t="s">
        <v>482</v>
      </c>
      <c r="I216" s="120">
        <f t="shared" si="44"/>
        <v>1256000</v>
      </c>
      <c r="J216" s="120">
        <f t="shared" si="44"/>
        <v>0</v>
      </c>
      <c r="K216" s="120">
        <f t="shared" si="44"/>
        <v>1256000</v>
      </c>
      <c r="L216" s="184"/>
    </row>
    <row r="217" spans="1:12" s="185" customFormat="1" ht="12.75">
      <c r="A217" s="118"/>
      <c r="B217" s="109" t="s">
        <v>501</v>
      </c>
      <c r="C217" s="114"/>
      <c r="D217" s="118" t="s">
        <v>14</v>
      </c>
      <c r="E217" s="118" t="s">
        <v>500</v>
      </c>
      <c r="F217" s="118" t="s">
        <v>470</v>
      </c>
      <c r="G217" s="118" t="s">
        <v>895</v>
      </c>
      <c r="H217" s="118" t="s">
        <v>481</v>
      </c>
      <c r="I217" s="120">
        <f t="shared" si="44"/>
        <v>1256000</v>
      </c>
      <c r="J217" s="120">
        <f t="shared" si="44"/>
        <v>0</v>
      </c>
      <c r="K217" s="120">
        <f t="shared" si="44"/>
        <v>1256000</v>
      </c>
      <c r="L217" s="184"/>
    </row>
    <row r="218" spans="1:12" s="185" customFormat="1" ht="36">
      <c r="A218" s="118"/>
      <c r="B218" s="109" t="s">
        <v>270</v>
      </c>
      <c r="C218" s="114"/>
      <c r="D218" s="118" t="s">
        <v>14</v>
      </c>
      <c r="E218" s="118" t="s">
        <v>500</v>
      </c>
      <c r="F218" s="118" t="s">
        <v>470</v>
      </c>
      <c r="G218" s="118" t="s">
        <v>895</v>
      </c>
      <c r="H218" s="118" t="s">
        <v>479</v>
      </c>
      <c r="I218" s="120">
        <v>1256000</v>
      </c>
      <c r="J218" s="120">
        <v>0</v>
      </c>
      <c r="K218" s="120">
        <f>I218-J218</f>
        <v>1256000</v>
      </c>
      <c r="L218" s="184"/>
    </row>
    <row r="219" spans="1:12" s="185" customFormat="1" ht="50.25" customHeight="1">
      <c r="A219" s="118"/>
      <c r="B219" s="202" t="s">
        <v>725</v>
      </c>
      <c r="C219" s="114"/>
      <c r="D219" s="119" t="s">
        <v>14</v>
      </c>
      <c r="E219" s="119" t="s">
        <v>500</v>
      </c>
      <c r="F219" s="119" t="s">
        <v>470</v>
      </c>
      <c r="G219" s="119" t="s">
        <v>754</v>
      </c>
      <c r="H219" s="119" t="s">
        <v>456</v>
      </c>
      <c r="I219" s="121">
        <f aca="true" t="shared" si="45" ref="I219:J221">I220</f>
        <v>454500</v>
      </c>
      <c r="J219" s="121">
        <f t="shared" si="45"/>
        <v>0</v>
      </c>
      <c r="K219" s="121">
        <f>I219-J219</f>
        <v>454500</v>
      </c>
      <c r="L219" s="184"/>
    </row>
    <row r="220" spans="1:12" s="185" customFormat="1" ht="27.75" customHeight="1">
      <c r="A220" s="118"/>
      <c r="B220" s="109" t="s">
        <v>90</v>
      </c>
      <c r="C220" s="114"/>
      <c r="D220" s="118" t="s">
        <v>14</v>
      </c>
      <c r="E220" s="118" t="s">
        <v>500</v>
      </c>
      <c r="F220" s="118" t="s">
        <v>470</v>
      </c>
      <c r="G220" s="118" t="s">
        <v>754</v>
      </c>
      <c r="H220" s="118" t="s">
        <v>65</v>
      </c>
      <c r="I220" s="121">
        <f t="shared" si="45"/>
        <v>454500</v>
      </c>
      <c r="J220" s="121">
        <f t="shared" si="45"/>
        <v>0</v>
      </c>
      <c r="K220" s="121">
        <f>I220-J220</f>
        <v>454500</v>
      </c>
      <c r="L220" s="184"/>
    </row>
    <row r="221" spans="1:12" s="185" customFormat="1" ht="29.25" customHeight="1">
      <c r="A221" s="118"/>
      <c r="B221" s="109" t="s">
        <v>465</v>
      </c>
      <c r="C221" s="114"/>
      <c r="D221" s="118" t="s">
        <v>14</v>
      </c>
      <c r="E221" s="118" t="s">
        <v>500</v>
      </c>
      <c r="F221" s="118" t="s">
        <v>470</v>
      </c>
      <c r="G221" s="118" t="s">
        <v>754</v>
      </c>
      <c r="H221" s="118" t="s">
        <v>464</v>
      </c>
      <c r="I221" s="121">
        <f t="shared" si="45"/>
        <v>454500</v>
      </c>
      <c r="J221" s="121">
        <f t="shared" si="45"/>
        <v>0</v>
      </c>
      <c r="K221" s="121">
        <f>I221-J221</f>
        <v>454500</v>
      </c>
      <c r="L221" s="184"/>
    </row>
    <row r="222" spans="1:12" s="185" customFormat="1" ht="26.25" customHeight="1">
      <c r="A222" s="118"/>
      <c r="B222" s="109" t="s">
        <v>497</v>
      </c>
      <c r="C222" s="114"/>
      <c r="D222" s="118" t="s">
        <v>14</v>
      </c>
      <c r="E222" s="118" t="s">
        <v>500</v>
      </c>
      <c r="F222" s="118" t="s">
        <v>470</v>
      </c>
      <c r="G222" s="118" t="s">
        <v>754</v>
      </c>
      <c r="H222" s="118" t="s">
        <v>461</v>
      </c>
      <c r="I222" s="120">
        <v>454500</v>
      </c>
      <c r="J222" s="120">
        <v>0</v>
      </c>
      <c r="K222" s="120">
        <f>I222-J222</f>
        <v>454500</v>
      </c>
      <c r="L222" s="184"/>
    </row>
    <row r="223" spans="1:12" s="185" customFormat="1" ht="26.25" customHeight="1">
      <c r="A223" s="118"/>
      <c r="B223" s="99" t="s">
        <v>484</v>
      </c>
      <c r="C223" s="99"/>
      <c r="D223" s="96" t="s">
        <v>14</v>
      </c>
      <c r="E223" s="96" t="s">
        <v>500</v>
      </c>
      <c r="F223" s="96" t="s">
        <v>470</v>
      </c>
      <c r="G223" s="96" t="s">
        <v>908</v>
      </c>
      <c r="H223" s="96" t="s">
        <v>456</v>
      </c>
      <c r="I223" s="86">
        <f aca="true" t="shared" si="46" ref="I223:K226">I224</f>
        <v>788000</v>
      </c>
      <c r="J223" s="86">
        <f t="shared" si="46"/>
        <v>0</v>
      </c>
      <c r="K223" s="86">
        <f t="shared" si="46"/>
        <v>788000</v>
      </c>
      <c r="L223" s="184"/>
    </row>
    <row r="224" spans="1:12" s="185" customFormat="1" ht="26.25" customHeight="1">
      <c r="A224" s="118"/>
      <c r="B224" s="99" t="s">
        <v>909</v>
      </c>
      <c r="C224" s="99"/>
      <c r="D224" s="96" t="s">
        <v>14</v>
      </c>
      <c r="E224" s="96" t="s">
        <v>500</v>
      </c>
      <c r="F224" s="96" t="s">
        <v>470</v>
      </c>
      <c r="G224" s="96" t="s">
        <v>910</v>
      </c>
      <c r="H224" s="96" t="s">
        <v>456</v>
      </c>
      <c r="I224" s="86">
        <f t="shared" si="46"/>
        <v>788000</v>
      </c>
      <c r="J224" s="86">
        <f t="shared" si="46"/>
        <v>0</v>
      </c>
      <c r="K224" s="86">
        <f t="shared" si="46"/>
        <v>788000</v>
      </c>
      <c r="L224" s="184"/>
    </row>
    <row r="225" spans="1:12" s="185" customFormat="1" ht="26.25" customHeight="1">
      <c r="A225" s="118"/>
      <c r="B225" s="95" t="s">
        <v>266</v>
      </c>
      <c r="C225" s="99"/>
      <c r="D225" s="93" t="s">
        <v>14</v>
      </c>
      <c r="E225" s="93" t="s">
        <v>500</v>
      </c>
      <c r="F225" s="93" t="s">
        <v>470</v>
      </c>
      <c r="G225" s="93" t="s">
        <v>910</v>
      </c>
      <c r="H225" s="93" t="s">
        <v>482</v>
      </c>
      <c r="I225" s="92">
        <f t="shared" si="46"/>
        <v>788000</v>
      </c>
      <c r="J225" s="92">
        <f t="shared" si="46"/>
        <v>0</v>
      </c>
      <c r="K225" s="92">
        <f t="shared" si="46"/>
        <v>788000</v>
      </c>
      <c r="L225" s="184"/>
    </row>
    <row r="226" spans="1:12" s="185" customFormat="1" ht="26.25" customHeight="1">
      <c r="A226" s="118"/>
      <c r="B226" s="95" t="s">
        <v>501</v>
      </c>
      <c r="C226" s="99"/>
      <c r="D226" s="93" t="s">
        <v>14</v>
      </c>
      <c r="E226" s="93" t="s">
        <v>500</v>
      </c>
      <c r="F226" s="93" t="s">
        <v>470</v>
      </c>
      <c r="G226" s="93" t="s">
        <v>910</v>
      </c>
      <c r="H226" s="93" t="s">
        <v>481</v>
      </c>
      <c r="I226" s="92">
        <f t="shared" si="46"/>
        <v>788000</v>
      </c>
      <c r="J226" s="92">
        <f t="shared" si="46"/>
        <v>0</v>
      </c>
      <c r="K226" s="92">
        <f t="shared" si="46"/>
        <v>788000</v>
      </c>
      <c r="L226" s="184"/>
    </row>
    <row r="227" spans="1:12" s="185" customFormat="1" ht="26.25" customHeight="1">
      <c r="A227" s="118"/>
      <c r="B227" s="95" t="s">
        <v>270</v>
      </c>
      <c r="C227" s="99"/>
      <c r="D227" s="93" t="s">
        <v>14</v>
      </c>
      <c r="E227" s="93" t="s">
        <v>500</v>
      </c>
      <c r="F227" s="93" t="s">
        <v>470</v>
      </c>
      <c r="G227" s="93" t="s">
        <v>910</v>
      </c>
      <c r="H227" s="93" t="s">
        <v>479</v>
      </c>
      <c r="I227" s="92">
        <v>788000</v>
      </c>
      <c r="J227" s="92">
        <v>0</v>
      </c>
      <c r="K227" s="92">
        <f>I227-J227</f>
        <v>788000</v>
      </c>
      <c r="L227" s="184"/>
    </row>
    <row r="228" spans="1:12" s="185" customFormat="1" ht="39" customHeight="1">
      <c r="A228" s="118"/>
      <c r="B228" s="202" t="s">
        <v>712</v>
      </c>
      <c r="C228" s="114"/>
      <c r="D228" s="119" t="s">
        <v>14</v>
      </c>
      <c r="E228" s="119" t="s">
        <v>500</v>
      </c>
      <c r="F228" s="119" t="s">
        <v>470</v>
      </c>
      <c r="G228" s="119" t="s">
        <v>758</v>
      </c>
      <c r="H228" s="119" t="s">
        <v>456</v>
      </c>
      <c r="I228" s="121">
        <f>I229+I237+I233</f>
        <v>1909452.55</v>
      </c>
      <c r="J228" s="121">
        <f>J229+J237+J233</f>
        <v>0</v>
      </c>
      <c r="K228" s="121">
        <f>K229+K237+K233</f>
        <v>1797952.55</v>
      </c>
      <c r="L228" s="184"/>
    </row>
    <row r="229" spans="1:12" s="185" customFormat="1" ht="38.25" customHeight="1">
      <c r="A229" s="118"/>
      <c r="B229" s="202" t="s">
        <v>757</v>
      </c>
      <c r="C229" s="114"/>
      <c r="D229" s="119" t="s">
        <v>14</v>
      </c>
      <c r="E229" s="119" t="s">
        <v>500</v>
      </c>
      <c r="F229" s="119" t="s">
        <v>470</v>
      </c>
      <c r="G229" s="119" t="s">
        <v>756</v>
      </c>
      <c r="H229" s="119" t="s">
        <v>456</v>
      </c>
      <c r="I229" s="121">
        <f aca="true" t="shared" si="47" ref="I229:K231">I230</f>
        <v>1797952.55</v>
      </c>
      <c r="J229" s="121">
        <f t="shared" si="47"/>
        <v>0</v>
      </c>
      <c r="K229" s="121">
        <f t="shared" si="47"/>
        <v>1797952.55</v>
      </c>
      <c r="L229" s="184"/>
    </row>
    <row r="230" spans="1:12" s="185" customFormat="1" ht="26.25" customHeight="1">
      <c r="A230" s="118"/>
      <c r="B230" s="109" t="s">
        <v>90</v>
      </c>
      <c r="C230" s="114"/>
      <c r="D230" s="118" t="s">
        <v>14</v>
      </c>
      <c r="E230" s="118" t="s">
        <v>500</v>
      </c>
      <c r="F230" s="118" t="s">
        <v>470</v>
      </c>
      <c r="G230" s="118" t="s">
        <v>756</v>
      </c>
      <c r="H230" s="118" t="s">
        <v>65</v>
      </c>
      <c r="I230" s="120">
        <f>I231</f>
        <v>1797952.55</v>
      </c>
      <c r="J230" s="120">
        <f t="shared" si="47"/>
        <v>0</v>
      </c>
      <c r="K230" s="120">
        <f t="shared" si="47"/>
        <v>1797952.55</v>
      </c>
      <c r="L230" s="184"/>
    </row>
    <row r="231" spans="1:12" s="185" customFormat="1" ht="26.25" customHeight="1">
      <c r="A231" s="118"/>
      <c r="B231" s="109" t="s">
        <v>465</v>
      </c>
      <c r="C231" s="114"/>
      <c r="D231" s="118" t="s">
        <v>14</v>
      </c>
      <c r="E231" s="118" t="s">
        <v>500</v>
      </c>
      <c r="F231" s="118" t="s">
        <v>470</v>
      </c>
      <c r="G231" s="118" t="s">
        <v>756</v>
      </c>
      <c r="H231" s="118" t="s">
        <v>464</v>
      </c>
      <c r="I231" s="120">
        <f t="shared" si="47"/>
        <v>1797952.55</v>
      </c>
      <c r="J231" s="120">
        <f t="shared" si="47"/>
        <v>0</v>
      </c>
      <c r="K231" s="120">
        <f t="shared" si="47"/>
        <v>1797952.55</v>
      </c>
      <c r="L231" s="184"/>
    </row>
    <row r="232" spans="1:12" s="185" customFormat="1" ht="26.25" customHeight="1">
      <c r="A232" s="118"/>
      <c r="B232" s="109" t="s">
        <v>252</v>
      </c>
      <c r="C232" s="114"/>
      <c r="D232" s="118" t="s">
        <v>14</v>
      </c>
      <c r="E232" s="118" t="s">
        <v>500</v>
      </c>
      <c r="F232" s="118" t="s">
        <v>470</v>
      </c>
      <c r="G232" s="118" t="s">
        <v>756</v>
      </c>
      <c r="H232" s="118" t="s">
        <v>496</v>
      </c>
      <c r="I232" s="120">
        <v>1797952.55</v>
      </c>
      <c r="J232" s="120">
        <v>0</v>
      </c>
      <c r="K232" s="120">
        <f>I232-J232</f>
        <v>1797952.55</v>
      </c>
      <c r="L232" s="184"/>
    </row>
    <row r="233" spans="1:12" s="185" customFormat="1" ht="41.25" customHeight="1">
      <c r="A233" s="118"/>
      <c r="B233" s="202" t="s">
        <v>900</v>
      </c>
      <c r="C233" s="114"/>
      <c r="D233" s="119" t="s">
        <v>14</v>
      </c>
      <c r="E233" s="119" t="s">
        <v>500</v>
      </c>
      <c r="F233" s="119" t="s">
        <v>470</v>
      </c>
      <c r="G233" s="119" t="s">
        <v>896</v>
      </c>
      <c r="H233" s="119"/>
      <c r="I233" s="121">
        <f aca="true" t="shared" si="48" ref="I233:K235">I234</f>
        <v>66000</v>
      </c>
      <c r="J233" s="121">
        <f t="shared" si="48"/>
        <v>0</v>
      </c>
      <c r="K233" s="121">
        <f t="shared" si="48"/>
        <v>0</v>
      </c>
      <c r="L233" s="184"/>
    </row>
    <row r="234" spans="1:12" s="185" customFormat="1" ht="26.25" customHeight="1">
      <c r="A234" s="118"/>
      <c r="B234" s="109" t="s">
        <v>266</v>
      </c>
      <c r="C234" s="114"/>
      <c r="D234" s="119" t="s">
        <v>14</v>
      </c>
      <c r="E234" s="119" t="s">
        <v>500</v>
      </c>
      <c r="F234" s="119" t="s">
        <v>470</v>
      </c>
      <c r="G234" s="119" t="s">
        <v>896</v>
      </c>
      <c r="H234" s="118" t="s">
        <v>482</v>
      </c>
      <c r="I234" s="120">
        <f t="shared" si="48"/>
        <v>66000</v>
      </c>
      <c r="J234" s="120">
        <f t="shared" si="48"/>
        <v>0</v>
      </c>
      <c r="K234" s="120">
        <f t="shared" si="48"/>
        <v>0</v>
      </c>
      <c r="L234" s="184"/>
    </row>
    <row r="235" spans="1:12" s="185" customFormat="1" ht="17.25" customHeight="1">
      <c r="A235" s="118"/>
      <c r="B235" s="109" t="s">
        <v>501</v>
      </c>
      <c r="C235" s="114"/>
      <c r="D235" s="119" t="s">
        <v>14</v>
      </c>
      <c r="E235" s="119" t="s">
        <v>500</v>
      </c>
      <c r="F235" s="119" t="s">
        <v>470</v>
      </c>
      <c r="G235" s="119" t="s">
        <v>896</v>
      </c>
      <c r="H235" s="118" t="s">
        <v>481</v>
      </c>
      <c r="I235" s="120">
        <f t="shared" si="48"/>
        <v>66000</v>
      </c>
      <c r="J235" s="120">
        <f t="shared" si="48"/>
        <v>0</v>
      </c>
      <c r="K235" s="120">
        <f t="shared" si="48"/>
        <v>0</v>
      </c>
      <c r="L235" s="184"/>
    </row>
    <row r="236" spans="1:12" s="185" customFormat="1" ht="26.25" customHeight="1">
      <c r="A236" s="118"/>
      <c r="B236" s="109" t="s">
        <v>270</v>
      </c>
      <c r="C236" s="114"/>
      <c r="D236" s="119" t="s">
        <v>14</v>
      </c>
      <c r="E236" s="119" t="s">
        <v>500</v>
      </c>
      <c r="F236" s="119" t="s">
        <v>470</v>
      </c>
      <c r="G236" s="119" t="s">
        <v>896</v>
      </c>
      <c r="H236" s="118" t="s">
        <v>479</v>
      </c>
      <c r="I236" s="120">
        <v>66000</v>
      </c>
      <c r="J236" s="120">
        <v>0</v>
      </c>
      <c r="K236" s="120">
        <v>0</v>
      </c>
      <c r="L236" s="184"/>
    </row>
    <row r="237" spans="1:12" s="185" customFormat="1" ht="79.5" customHeight="1">
      <c r="A237" s="118"/>
      <c r="B237" s="206" t="s">
        <v>856</v>
      </c>
      <c r="C237" s="114"/>
      <c r="D237" s="119" t="s">
        <v>14</v>
      </c>
      <c r="E237" s="119" t="s">
        <v>500</v>
      </c>
      <c r="F237" s="119" t="s">
        <v>470</v>
      </c>
      <c r="G237" s="119" t="s">
        <v>848</v>
      </c>
      <c r="H237" s="119" t="s">
        <v>456</v>
      </c>
      <c r="I237" s="121">
        <f aca="true" t="shared" si="49" ref="I237:K239">I238</f>
        <v>45500</v>
      </c>
      <c r="J237" s="121">
        <f t="shared" si="49"/>
        <v>0</v>
      </c>
      <c r="K237" s="121">
        <f t="shared" si="49"/>
        <v>0</v>
      </c>
      <c r="L237" s="184"/>
    </row>
    <row r="238" spans="1:12" s="185" customFormat="1" ht="26.25" customHeight="1">
      <c r="A238" s="118"/>
      <c r="B238" s="109" t="s">
        <v>90</v>
      </c>
      <c r="C238" s="114"/>
      <c r="D238" s="118" t="s">
        <v>14</v>
      </c>
      <c r="E238" s="118" t="s">
        <v>500</v>
      </c>
      <c r="F238" s="118" t="s">
        <v>470</v>
      </c>
      <c r="G238" s="118" t="s">
        <v>848</v>
      </c>
      <c r="H238" s="118" t="s">
        <v>65</v>
      </c>
      <c r="I238" s="120">
        <f t="shared" si="49"/>
        <v>45500</v>
      </c>
      <c r="J238" s="120">
        <f t="shared" si="49"/>
        <v>0</v>
      </c>
      <c r="K238" s="120">
        <f t="shared" si="49"/>
        <v>0</v>
      </c>
      <c r="L238" s="184"/>
    </row>
    <row r="239" spans="1:12" s="185" customFormat="1" ht="26.25" customHeight="1">
      <c r="A239" s="118"/>
      <c r="B239" s="109" t="s">
        <v>465</v>
      </c>
      <c r="C239" s="114"/>
      <c r="D239" s="118" t="s">
        <v>14</v>
      </c>
      <c r="E239" s="118" t="s">
        <v>500</v>
      </c>
      <c r="F239" s="118" t="s">
        <v>470</v>
      </c>
      <c r="G239" s="118" t="s">
        <v>848</v>
      </c>
      <c r="H239" s="118" t="s">
        <v>464</v>
      </c>
      <c r="I239" s="120">
        <f t="shared" si="49"/>
        <v>45500</v>
      </c>
      <c r="J239" s="120">
        <f t="shared" si="49"/>
        <v>0</v>
      </c>
      <c r="K239" s="120">
        <f t="shared" si="49"/>
        <v>0</v>
      </c>
      <c r="L239" s="184"/>
    </row>
    <row r="240" spans="1:12" s="185" customFormat="1" ht="26.25" customHeight="1">
      <c r="A240" s="118"/>
      <c r="B240" s="109" t="s">
        <v>497</v>
      </c>
      <c r="C240" s="114"/>
      <c r="D240" s="118" t="s">
        <v>14</v>
      </c>
      <c r="E240" s="118" t="s">
        <v>500</v>
      </c>
      <c r="F240" s="118" t="s">
        <v>470</v>
      </c>
      <c r="G240" s="118" t="s">
        <v>848</v>
      </c>
      <c r="H240" s="118" t="s">
        <v>461</v>
      </c>
      <c r="I240" s="120">
        <v>45500</v>
      </c>
      <c r="J240" s="120">
        <v>0</v>
      </c>
      <c r="K240" s="120">
        <v>0</v>
      </c>
      <c r="L240" s="184"/>
    </row>
    <row r="241" spans="1:12" s="185" customFormat="1" ht="27" customHeight="1">
      <c r="A241" s="118"/>
      <c r="B241" s="122" t="s">
        <v>670</v>
      </c>
      <c r="C241" s="114"/>
      <c r="D241" s="119" t="s">
        <v>14</v>
      </c>
      <c r="E241" s="119" t="s">
        <v>500</v>
      </c>
      <c r="F241" s="119" t="s">
        <v>470</v>
      </c>
      <c r="G241" s="119" t="s">
        <v>671</v>
      </c>
      <c r="H241" s="119" t="s">
        <v>456</v>
      </c>
      <c r="I241" s="121">
        <f>I242</f>
        <v>20832147.45</v>
      </c>
      <c r="J241" s="121">
        <f>J242</f>
        <v>193344.36</v>
      </c>
      <c r="K241" s="121">
        <f>K242</f>
        <v>19545300</v>
      </c>
      <c r="L241" s="184"/>
    </row>
    <row r="242" spans="1:12" s="185" customFormat="1" ht="25.5" customHeight="1">
      <c r="A242" s="118"/>
      <c r="B242" s="122" t="s">
        <v>672</v>
      </c>
      <c r="C242" s="114"/>
      <c r="D242" s="119" t="s">
        <v>14</v>
      </c>
      <c r="E242" s="119" t="s">
        <v>500</v>
      </c>
      <c r="F242" s="119" t="s">
        <v>470</v>
      </c>
      <c r="G242" s="119" t="s">
        <v>673</v>
      </c>
      <c r="H242" s="119" t="s">
        <v>456</v>
      </c>
      <c r="I242" s="121">
        <f>I247+I256+I243</f>
        <v>20832147.45</v>
      </c>
      <c r="J242" s="121">
        <f>J243+J247</f>
        <v>193344.36</v>
      </c>
      <c r="K242" s="121">
        <f>K247+K256</f>
        <v>19545300</v>
      </c>
      <c r="L242" s="184"/>
    </row>
    <row r="243" spans="1:12" s="185" customFormat="1" ht="17.25" customHeight="1">
      <c r="A243" s="118"/>
      <c r="B243" s="122" t="s">
        <v>901</v>
      </c>
      <c r="C243" s="114"/>
      <c r="D243" s="119" t="s">
        <v>14</v>
      </c>
      <c r="E243" s="119" t="s">
        <v>500</v>
      </c>
      <c r="F243" s="119" t="s">
        <v>470</v>
      </c>
      <c r="G243" s="119" t="s">
        <v>897</v>
      </c>
      <c r="H243" s="119"/>
      <c r="I243" s="121">
        <f aca="true" t="shared" si="50" ref="I243:K245">I244</f>
        <v>1286847.45</v>
      </c>
      <c r="J243" s="121">
        <f t="shared" si="50"/>
        <v>193344.36</v>
      </c>
      <c r="K243" s="121">
        <f t="shared" si="50"/>
        <v>0</v>
      </c>
      <c r="L243" s="184"/>
    </row>
    <row r="244" spans="1:12" s="185" customFormat="1" ht="25.5" customHeight="1">
      <c r="A244" s="118"/>
      <c r="B244" s="109" t="s">
        <v>90</v>
      </c>
      <c r="C244" s="109"/>
      <c r="D244" s="118" t="s">
        <v>14</v>
      </c>
      <c r="E244" s="118" t="s">
        <v>500</v>
      </c>
      <c r="F244" s="118" t="s">
        <v>470</v>
      </c>
      <c r="G244" s="118" t="s">
        <v>897</v>
      </c>
      <c r="H244" s="118" t="s">
        <v>65</v>
      </c>
      <c r="I244" s="120">
        <f t="shared" si="50"/>
        <v>1286847.45</v>
      </c>
      <c r="J244" s="120">
        <f t="shared" si="50"/>
        <v>193344.36</v>
      </c>
      <c r="K244" s="120">
        <f t="shared" si="50"/>
        <v>0</v>
      </c>
      <c r="L244" s="184"/>
    </row>
    <row r="245" spans="1:12" s="185" customFormat="1" ht="25.5" customHeight="1">
      <c r="A245" s="118"/>
      <c r="B245" s="109" t="s">
        <v>465</v>
      </c>
      <c r="C245" s="109"/>
      <c r="D245" s="118" t="s">
        <v>14</v>
      </c>
      <c r="E245" s="118" t="s">
        <v>500</v>
      </c>
      <c r="F245" s="118" t="s">
        <v>470</v>
      </c>
      <c r="G245" s="118" t="s">
        <v>897</v>
      </c>
      <c r="H245" s="118" t="s">
        <v>464</v>
      </c>
      <c r="I245" s="120">
        <f t="shared" si="50"/>
        <v>1286847.45</v>
      </c>
      <c r="J245" s="120">
        <f t="shared" si="50"/>
        <v>193344.36</v>
      </c>
      <c r="K245" s="120">
        <f t="shared" si="50"/>
        <v>0</v>
      </c>
      <c r="L245" s="184"/>
    </row>
    <row r="246" spans="1:12" s="185" customFormat="1" ht="25.5" customHeight="1">
      <c r="A246" s="118"/>
      <c r="B246" s="109" t="s">
        <v>497</v>
      </c>
      <c r="C246" s="109"/>
      <c r="D246" s="118" t="s">
        <v>14</v>
      </c>
      <c r="E246" s="118" t="s">
        <v>500</v>
      </c>
      <c r="F246" s="118" t="s">
        <v>470</v>
      </c>
      <c r="G246" s="118" t="s">
        <v>897</v>
      </c>
      <c r="H246" s="118" t="s">
        <v>461</v>
      </c>
      <c r="I246" s="120">
        <v>1286847.45</v>
      </c>
      <c r="J246" s="120">
        <v>193344.36</v>
      </c>
      <c r="K246" s="120">
        <v>0</v>
      </c>
      <c r="L246" s="184"/>
    </row>
    <row r="247" spans="1:12" s="185" customFormat="1" ht="36">
      <c r="A247" s="118"/>
      <c r="B247" s="114" t="s">
        <v>719</v>
      </c>
      <c r="C247" s="114"/>
      <c r="D247" s="119" t="s">
        <v>14</v>
      </c>
      <c r="E247" s="119" t="s">
        <v>500</v>
      </c>
      <c r="F247" s="119" t="s">
        <v>470</v>
      </c>
      <c r="G247" s="119" t="s">
        <v>720</v>
      </c>
      <c r="H247" s="119" t="s">
        <v>456</v>
      </c>
      <c r="I247" s="121">
        <f>I252+I248</f>
        <v>18608300</v>
      </c>
      <c r="J247" s="121">
        <f>J252+J248</f>
        <v>0</v>
      </c>
      <c r="K247" s="121">
        <f>K252+K248</f>
        <v>18608300</v>
      </c>
      <c r="L247" s="184"/>
    </row>
    <row r="248" spans="1:12" s="185" customFormat="1" ht="38.25" customHeight="1">
      <c r="A248" s="118"/>
      <c r="B248" s="202" t="s">
        <v>902</v>
      </c>
      <c r="C248" s="114"/>
      <c r="D248" s="119" t="s">
        <v>14</v>
      </c>
      <c r="E248" s="119" t="s">
        <v>500</v>
      </c>
      <c r="F248" s="119" t="s">
        <v>470</v>
      </c>
      <c r="G248" s="119" t="s">
        <v>898</v>
      </c>
      <c r="H248" s="119"/>
      <c r="I248" s="121">
        <f aca="true" t="shared" si="51" ref="I248:K250">I249</f>
        <v>18500000</v>
      </c>
      <c r="J248" s="121">
        <f t="shared" si="51"/>
        <v>0</v>
      </c>
      <c r="K248" s="121">
        <f t="shared" si="51"/>
        <v>18500000</v>
      </c>
      <c r="L248" s="184"/>
    </row>
    <row r="249" spans="1:12" s="185" customFormat="1" ht="30" customHeight="1">
      <c r="A249" s="118"/>
      <c r="B249" s="95" t="s">
        <v>266</v>
      </c>
      <c r="C249" s="109"/>
      <c r="D249" s="118" t="s">
        <v>14</v>
      </c>
      <c r="E249" s="118" t="s">
        <v>500</v>
      </c>
      <c r="F249" s="118" t="s">
        <v>470</v>
      </c>
      <c r="G249" s="118" t="s">
        <v>898</v>
      </c>
      <c r="H249" s="118" t="s">
        <v>482</v>
      </c>
      <c r="I249" s="120">
        <f t="shared" si="51"/>
        <v>18500000</v>
      </c>
      <c r="J249" s="120">
        <f t="shared" si="51"/>
        <v>0</v>
      </c>
      <c r="K249" s="120">
        <f t="shared" si="51"/>
        <v>18500000</v>
      </c>
      <c r="L249" s="184"/>
    </row>
    <row r="250" spans="1:12" s="185" customFormat="1" ht="12.75">
      <c r="A250" s="118"/>
      <c r="B250" s="95" t="s">
        <v>501</v>
      </c>
      <c r="C250" s="109"/>
      <c r="D250" s="118" t="s">
        <v>14</v>
      </c>
      <c r="E250" s="118" t="s">
        <v>500</v>
      </c>
      <c r="F250" s="118" t="s">
        <v>470</v>
      </c>
      <c r="G250" s="118" t="s">
        <v>898</v>
      </c>
      <c r="H250" s="118" t="s">
        <v>481</v>
      </c>
      <c r="I250" s="120">
        <f t="shared" si="51"/>
        <v>18500000</v>
      </c>
      <c r="J250" s="120">
        <f t="shared" si="51"/>
        <v>0</v>
      </c>
      <c r="K250" s="120">
        <f t="shared" si="51"/>
        <v>18500000</v>
      </c>
      <c r="L250" s="184"/>
    </row>
    <row r="251" spans="1:12" s="185" customFormat="1" ht="36">
      <c r="A251" s="118"/>
      <c r="B251" s="95" t="s">
        <v>270</v>
      </c>
      <c r="C251" s="109"/>
      <c r="D251" s="118" t="s">
        <v>14</v>
      </c>
      <c r="E251" s="118" t="s">
        <v>500</v>
      </c>
      <c r="F251" s="118" t="s">
        <v>470</v>
      </c>
      <c r="G251" s="118" t="s">
        <v>898</v>
      </c>
      <c r="H251" s="118" t="s">
        <v>479</v>
      </c>
      <c r="I251" s="120">
        <v>18500000</v>
      </c>
      <c r="J251" s="180">
        <v>0</v>
      </c>
      <c r="K251" s="180">
        <f>I251</f>
        <v>18500000</v>
      </c>
      <c r="L251" s="184"/>
    </row>
    <row r="252" spans="1:12" s="185" customFormat="1" ht="60">
      <c r="A252" s="118"/>
      <c r="B252" s="202" t="s">
        <v>723</v>
      </c>
      <c r="C252" s="114"/>
      <c r="D252" s="119" t="s">
        <v>14</v>
      </c>
      <c r="E252" s="119" t="s">
        <v>500</v>
      </c>
      <c r="F252" s="119" t="s">
        <v>470</v>
      </c>
      <c r="G252" s="119" t="s">
        <v>724</v>
      </c>
      <c r="H252" s="119" t="s">
        <v>456</v>
      </c>
      <c r="I252" s="121">
        <f aca="true" t="shared" si="52" ref="I252:K254">I253</f>
        <v>108300</v>
      </c>
      <c r="J252" s="188">
        <f t="shared" si="52"/>
        <v>0</v>
      </c>
      <c r="K252" s="188">
        <f t="shared" si="52"/>
        <v>108300</v>
      </c>
      <c r="L252" s="184"/>
    </row>
    <row r="253" spans="1:12" s="185" customFormat="1" ht="24">
      <c r="A253" s="118"/>
      <c r="B253" s="109" t="s">
        <v>90</v>
      </c>
      <c r="C253" s="114"/>
      <c r="D253" s="118" t="s">
        <v>14</v>
      </c>
      <c r="E253" s="118" t="s">
        <v>500</v>
      </c>
      <c r="F253" s="118" t="s">
        <v>470</v>
      </c>
      <c r="G253" s="118" t="s">
        <v>724</v>
      </c>
      <c r="H253" s="118" t="s">
        <v>65</v>
      </c>
      <c r="I253" s="120">
        <f t="shared" si="52"/>
        <v>108300</v>
      </c>
      <c r="J253" s="189">
        <f t="shared" si="52"/>
        <v>0</v>
      </c>
      <c r="K253" s="189">
        <f t="shared" si="52"/>
        <v>108300</v>
      </c>
      <c r="L253" s="184"/>
    </row>
    <row r="254" spans="1:12" s="185" customFormat="1" ht="24">
      <c r="A254" s="118"/>
      <c r="B254" s="109" t="s">
        <v>465</v>
      </c>
      <c r="C254" s="114"/>
      <c r="D254" s="118" t="s">
        <v>14</v>
      </c>
      <c r="E254" s="118" t="s">
        <v>500</v>
      </c>
      <c r="F254" s="118" t="s">
        <v>470</v>
      </c>
      <c r="G254" s="118" t="s">
        <v>724</v>
      </c>
      <c r="H254" s="118" t="s">
        <v>464</v>
      </c>
      <c r="I254" s="120">
        <f t="shared" si="52"/>
        <v>108300</v>
      </c>
      <c r="J254" s="189">
        <f t="shared" si="52"/>
        <v>0</v>
      </c>
      <c r="K254" s="189">
        <f t="shared" si="52"/>
        <v>108300</v>
      </c>
      <c r="L254" s="184"/>
    </row>
    <row r="255" spans="1:12" s="185" customFormat="1" ht="24">
      <c r="A255" s="118"/>
      <c r="B255" s="109" t="s">
        <v>497</v>
      </c>
      <c r="C255" s="114"/>
      <c r="D255" s="118" t="s">
        <v>14</v>
      </c>
      <c r="E255" s="118" t="s">
        <v>500</v>
      </c>
      <c r="F255" s="118" t="s">
        <v>470</v>
      </c>
      <c r="G255" s="118" t="s">
        <v>724</v>
      </c>
      <c r="H255" s="118" t="s">
        <v>461</v>
      </c>
      <c r="I255" s="120">
        <v>108300</v>
      </c>
      <c r="J255" s="189">
        <v>0</v>
      </c>
      <c r="K255" s="189">
        <f>I255-J255</f>
        <v>108300</v>
      </c>
      <c r="L255" s="184"/>
    </row>
    <row r="256" spans="1:12" s="185" customFormat="1" ht="48">
      <c r="A256" s="118"/>
      <c r="B256" s="114" t="s">
        <v>712</v>
      </c>
      <c r="C256" s="114"/>
      <c r="D256" s="119" t="s">
        <v>14</v>
      </c>
      <c r="E256" s="119" t="s">
        <v>500</v>
      </c>
      <c r="F256" s="119" t="s">
        <v>470</v>
      </c>
      <c r="G256" s="119" t="s">
        <v>713</v>
      </c>
      <c r="H256" s="119" t="s">
        <v>456</v>
      </c>
      <c r="I256" s="121">
        <f>I257+I261</f>
        <v>937000</v>
      </c>
      <c r="J256" s="121">
        <f>J257+J261</f>
        <v>0</v>
      </c>
      <c r="K256" s="121">
        <f>K257+K261</f>
        <v>937000</v>
      </c>
      <c r="L256" s="184"/>
    </row>
    <row r="257" spans="1:12" s="185" customFormat="1" ht="29.25" customHeight="1">
      <c r="A257" s="118"/>
      <c r="B257" s="197" t="s">
        <v>906</v>
      </c>
      <c r="C257" s="114"/>
      <c r="D257" s="119" t="s">
        <v>14</v>
      </c>
      <c r="E257" s="119" t="s">
        <v>500</v>
      </c>
      <c r="F257" s="119" t="s">
        <v>470</v>
      </c>
      <c r="G257" s="119" t="s">
        <v>907</v>
      </c>
      <c r="H257" s="119" t="s">
        <v>456</v>
      </c>
      <c r="I257" s="121">
        <v>925000</v>
      </c>
      <c r="J257" s="121">
        <v>0</v>
      </c>
      <c r="K257" s="121">
        <f>I257-J257</f>
        <v>925000</v>
      </c>
      <c r="L257" s="184"/>
    </row>
    <row r="258" spans="1:12" s="185" customFormat="1" ht="24" customHeight="1">
      <c r="A258" s="118"/>
      <c r="B258" s="95" t="s">
        <v>266</v>
      </c>
      <c r="C258" s="114"/>
      <c r="D258" s="118" t="s">
        <v>14</v>
      </c>
      <c r="E258" s="118" t="s">
        <v>500</v>
      </c>
      <c r="F258" s="118" t="s">
        <v>470</v>
      </c>
      <c r="G258" s="118" t="s">
        <v>907</v>
      </c>
      <c r="H258" s="118" t="s">
        <v>482</v>
      </c>
      <c r="I258" s="120">
        <v>925000</v>
      </c>
      <c r="J258" s="120">
        <v>0</v>
      </c>
      <c r="K258" s="120">
        <f>I258-J258</f>
        <v>925000</v>
      </c>
      <c r="L258" s="184"/>
    </row>
    <row r="259" spans="1:12" s="185" customFormat="1" ht="18.75" customHeight="1">
      <c r="A259" s="118"/>
      <c r="B259" s="95" t="s">
        <v>501</v>
      </c>
      <c r="C259" s="114"/>
      <c r="D259" s="118" t="s">
        <v>14</v>
      </c>
      <c r="E259" s="118" t="s">
        <v>500</v>
      </c>
      <c r="F259" s="118" t="s">
        <v>470</v>
      </c>
      <c r="G259" s="118" t="s">
        <v>907</v>
      </c>
      <c r="H259" s="118" t="s">
        <v>481</v>
      </c>
      <c r="I259" s="120">
        <v>925000</v>
      </c>
      <c r="J259" s="120">
        <v>0</v>
      </c>
      <c r="K259" s="120">
        <f>I259-J259</f>
        <v>925000</v>
      </c>
      <c r="L259" s="184"/>
    </row>
    <row r="260" spans="1:12" s="185" customFormat="1" ht="23.25" customHeight="1">
      <c r="A260" s="118"/>
      <c r="B260" s="95" t="s">
        <v>270</v>
      </c>
      <c r="C260" s="114"/>
      <c r="D260" s="118" t="s">
        <v>14</v>
      </c>
      <c r="E260" s="118" t="s">
        <v>500</v>
      </c>
      <c r="F260" s="118" t="s">
        <v>470</v>
      </c>
      <c r="G260" s="118" t="s">
        <v>907</v>
      </c>
      <c r="H260" s="118" t="s">
        <v>479</v>
      </c>
      <c r="I260" s="120">
        <v>925000</v>
      </c>
      <c r="J260" s="120">
        <v>0</v>
      </c>
      <c r="K260" s="120">
        <f>I260-J260</f>
        <v>925000</v>
      </c>
      <c r="L260" s="184"/>
    </row>
    <row r="261" spans="1:12" s="185" customFormat="1" ht="49.5" customHeight="1">
      <c r="A261" s="118"/>
      <c r="B261" s="114" t="s">
        <v>857</v>
      </c>
      <c r="C261" s="114"/>
      <c r="D261" s="119" t="s">
        <v>14</v>
      </c>
      <c r="E261" s="119" t="s">
        <v>500</v>
      </c>
      <c r="F261" s="119" t="s">
        <v>470</v>
      </c>
      <c r="G261" s="119" t="s">
        <v>849</v>
      </c>
      <c r="H261" s="119" t="s">
        <v>456</v>
      </c>
      <c r="I261" s="121">
        <f>I262</f>
        <v>12000</v>
      </c>
      <c r="J261" s="121">
        <f>J262</f>
        <v>0</v>
      </c>
      <c r="K261" s="121">
        <f>K262</f>
        <v>12000</v>
      </c>
      <c r="L261" s="184"/>
    </row>
    <row r="262" spans="1:12" s="185" customFormat="1" ht="24">
      <c r="A262" s="118"/>
      <c r="B262" s="109" t="s">
        <v>90</v>
      </c>
      <c r="C262" s="114"/>
      <c r="D262" s="118" t="s">
        <v>14</v>
      </c>
      <c r="E262" s="118" t="s">
        <v>500</v>
      </c>
      <c r="F262" s="118" t="s">
        <v>470</v>
      </c>
      <c r="G262" s="118" t="s">
        <v>849</v>
      </c>
      <c r="H262" s="118" t="s">
        <v>65</v>
      </c>
      <c r="I262" s="120">
        <f aca="true" t="shared" si="53" ref="I262:K263">I263</f>
        <v>12000</v>
      </c>
      <c r="J262" s="120">
        <f t="shared" si="53"/>
        <v>0</v>
      </c>
      <c r="K262" s="120">
        <f t="shared" si="53"/>
        <v>12000</v>
      </c>
      <c r="L262" s="184"/>
    </row>
    <row r="263" spans="1:12" s="185" customFormat="1" ht="24">
      <c r="A263" s="118"/>
      <c r="B263" s="109" t="s">
        <v>465</v>
      </c>
      <c r="C263" s="114"/>
      <c r="D263" s="118" t="s">
        <v>14</v>
      </c>
      <c r="E263" s="118" t="s">
        <v>500</v>
      </c>
      <c r="F263" s="118" t="s">
        <v>470</v>
      </c>
      <c r="G263" s="118" t="s">
        <v>849</v>
      </c>
      <c r="H263" s="118" t="s">
        <v>464</v>
      </c>
      <c r="I263" s="120">
        <f t="shared" si="53"/>
        <v>12000</v>
      </c>
      <c r="J263" s="120">
        <f t="shared" si="53"/>
        <v>0</v>
      </c>
      <c r="K263" s="120">
        <f t="shared" si="53"/>
        <v>12000</v>
      </c>
      <c r="L263" s="184"/>
    </row>
    <row r="264" spans="1:12" s="185" customFormat="1" ht="24">
      <c r="A264" s="118"/>
      <c r="B264" s="109" t="s">
        <v>497</v>
      </c>
      <c r="C264" s="114"/>
      <c r="D264" s="118" t="s">
        <v>14</v>
      </c>
      <c r="E264" s="118" t="s">
        <v>500</v>
      </c>
      <c r="F264" s="118" t="s">
        <v>470</v>
      </c>
      <c r="G264" s="118" t="s">
        <v>849</v>
      </c>
      <c r="H264" s="118" t="s">
        <v>461</v>
      </c>
      <c r="I264" s="120">
        <v>12000</v>
      </c>
      <c r="J264" s="180">
        <v>0</v>
      </c>
      <c r="K264" s="180">
        <f>I264-J264</f>
        <v>12000</v>
      </c>
      <c r="L264" s="184"/>
    </row>
    <row r="265" spans="1:12" s="185" customFormat="1" ht="24">
      <c r="A265" s="118"/>
      <c r="B265" s="114" t="s">
        <v>460</v>
      </c>
      <c r="C265" s="109"/>
      <c r="D265" s="119" t="s">
        <v>14</v>
      </c>
      <c r="E265" s="119" t="s">
        <v>500</v>
      </c>
      <c r="F265" s="119" t="s">
        <v>470</v>
      </c>
      <c r="G265" s="119" t="s">
        <v>621</v>
      </c>
      <c r="H265" s="119" t="s">
        <v>456</v>
      </c>
      <c r="I265" s="121">
        <f aca="true" t="shared" si="54" ref="I265:J269">I266</f>
        <v>407600</v>
      </c>
      <c r="J265" s="188">
        <f t="shared" si="54"/>
        <v>203800</v>
      </c>
      <c r="K265" s="188">
        <f aca="true" t="shared" si="55" ref="K265:K271">I265-J265</f>
        <v>203800</v>
      </c>
      <c r="L265" s="184"/>
    </row>
    <row r="266" spans="1:12" s="185" customFormat="1" ht="24">
      <c r="A266" s="118"/>
      <c r="B266" s="114" t="s">
        <v>459</v>
      </c>
      <c r="C266" s="109"/>
      <c r="D266" s="119" t="s">
        <v>14</v>
      </c>
      <c r="E266" s="119" t="s">
        <v>500</v>
      </c>
      <c r="F266" s="119" t="s">
        <v>470</v>
      </c>
      <c r="G266" s="119" t="s">
        <v>620</v>
      </c>
      <c r="H266" s="119" t="s">
        <v>456</v>
      </c>
      <c r="I266" s="121">
        <f t="shared" si="54"/>
        <v>407600</v>
      </c>
      <c r="J266" s="188">
        <f t="shared" si="54"/>
        <v>203800</v>
      </c>
      <c r="K266" s="188">
        <f t="shared" si="55"/>
        <v>203800</v>
      </c>
      <c r="L266" s="184"/>
    </row>
    <row r="267" spans="1:12" s="185" customFormat="1" ht="48" customHeight="1">
      <c r="A267" s="118"/>
      <c r="B267" s="114" t="s">
        <v>458</v>
      </c>
      <c r="C267" s="114"/>
      <c r="D267" s="119" t="s">
        <v>14</v>
      </c>
      <c r="E267" s="119" t="s">
        <v>500</v>
      </c>
      <c r="F267" s="119" t="s">
        <v>470</v>
      </c>
      <c r="G267" s="119" t="s">
        <v>625</v>
      </c>
      <c r="H267" s="119" t="s">
        <v>456</v>
      </c>
      <c r="I267" s="121">
        <f t="shared" si="54"/>
        <v>407600</v>
      </c>
      <c r="J267" s="188">
        <f t="shared" si="54"/>
        <v>203800</v>
      </c>
      <c r="K267" s="188">
        <f t="shared" si="55"/>
        <v>203800</v>
      </c>
      <c r="L267" s="184"/>
    </row>
    <row r="268" spans="1:12" s="185" customFormat="1" ht="37.5" customHeight="1">
      <c r="A268" s="118"/>
      <c r="B268" s="114" t="s">
        <v>675</v>
      </c>
      <c r="C268" s="114"/>
      <c r="D268" s="119" t="s">
        <v>14</v>
      </c>
      <c r="E268" s="119" t="s">
        <v>500</v>
      </c>
      <c r="F268" s="119" t="s">
        <v>470</v>
      </c>
      <c r="G268" s="119" t="s">
        <v>674</v>
      </c>
      <c r="H268" s="119" t="s">
        <v>456</v>
      </c>
      <c r="I268" s="121">
        <f t="shared" si="54"/>
        <v>407600</v>
      </c>
      <c r="J268" s="188">
        <f t="shared" si="54"/>
        <v>203800</v>
      </c>
      <c r="K268" s="188">
        <f t="shared" si="55"/>
        <v>203800</v>
      </c>
      <c r="L268" s="184"/>
    </row>
    <row r="269" spans="1:12" s="185" customFormat="1" ht="12.75">
      <c r="A269" s="118"/>
      <c r="B269" s="109" t="s">
        <v>113</v>
      </c>
      <c r="C269" s="109"/>
      <c r="D269" s="118" t="s">
        <v>14</v>
      </c>
      <c r="E269" s="118" t="s">
        <v>500</v>
      </c>
      <c r="F269" s="118" t="s">
        <v>470</v>
      </c>
      <c r="G269" s="118" t="s">
        <v>674</v>
      </c>
      <c r="H269" s="118" t="s">
        <v>415</v>
      </c>
      <c r="I269" s="120">
        <f t="shared" si="54"/>
        <v>407600</v>
      </c>
      <c r="J269" s="189">
        <f t="shared" si="54"/>
        <v>203800</v>
      </c>
      <c r="K269" s="189">
        <f t="shared" si="55"/>
        <v>203800</v>
      </c>
      <c r="L269" s="184"/>
    </row>
    <row r="270" spans="1:12" s="185" customFormat="1" ht="12.75">
      <c r="A270" s="118"/>
      <c r="B270" s="109" t="s">
        <v>58</v>
      </c>
      <c r="C270" s="109"/>
      <c r="D270" s="118" t="s">
        <v>14</v>
      </c>
      <c r="E270" s="118" t="s">
        <v>500</v>
      </c>
      <c r="F270" s="118" t="s">
        <v>470</v>
      </c>
      <c r="G270" s="118" t="s">
        <v>674</v>
      </c>
      <c r="H270" s="118" t="s">
        <v>452</v>
      </c>
      <c r="I270" s="120">
        <v>407600</v>
      </c>
      <c r="J270" s="189">
        <v>203800</v>
      </c>
      <c r="K270" s="189">
        <f t="shared" si="55"/>
        <v>203800</v>
      </c>
      <c r="L270" s="184"/>
    </row>
    <row r="271" spans="1:12" ht="12.75">
      <c r="A271" s="96"/>
      <c r="B271" s="99" t="s">
        <v>304</v>
      </c>
      <c r="C271" s="99"/>
      <c r="D271" s="96" t="s">
        <v>14</v>
      </c>
      <c r="E271" s="96" t="s">
        <v>500</v>
      </c>
      <c r="F271" s="96" t="s">
        <v>462</v>
      </c>
      <c r="G271" s="106" t="s">
        <v>622</v>
      </c>
      <c r="H271" s="96" t="s">
        <v>456</v>
      </c>
      <c r="I271" s="86">
        <f>I272</f>
        <v>5078400</v>
      </c>
      <c r="J271" s="85">
        <f>J272</f>
        <v>629077.62</v>
      </c>
      <c r="K271" s="85">
        <f t="shared" si="55"/>
        <v>4449322.38</v>
      </c>
      <c r="L271" s="90"/>
    </row>
    <row r="272" spans="1:12" ht="24">
      <c r="A272" s="96"/>
      <c r="B272" s="99" t="s">
        <v>858</v>
      </c>
      <c r="C272" s="99"/>
      <c r="D272" s="96" t="s">
        <v>14</v>
      </c>
      <c r="E272" s="96" t="s">
        <v>500</v>
      </c>
      <c r="F272" s="96" t="s">
        <v>462</v>
      </c>
      <c r="G272" s="96" t="s">
        <v>680</v>
      </c>
      <c r="H272" s="96" t="s">
        <v>456</v>
      </c>
      <c r="I272" s="86">
        <f>I273</f>
        <v>5078400</v>
      </c>
      <c r="J272" s="86">
        <f>J273</f>
        <v>629077.62</v>
      </c>
      <c r="K272" s="86">
        <f>K273</f>
        <v>3326122.38</v>
      </c>
      <c r="L272" s="90"/>
    </row>
    <row r="273" spans="1:12" ht="12.75">
      <c r="A273" s="96"/>
      <c r="B273" s="99" t="s">
        <v>677</v>
      </c>
      <c r="C273" s="99"/>
      <c r="D273" s="96" t="s">
        <v>14</v>
      </c>
      <c r="E273" s="96" t="s">
        <v>500</v>
      </c>
      <c r="F273" s="96" t="s">
        <v>462</v>
      </c>
      <c r="G273" s="96" t="s">
        <v>679</v>
      </c>
      <c r="H273" s="96" t="s">
        <v>456</v>
      </c>
      <c r="I273" s="86">
        <f>I274+I291+I307</f>
        <v>5078400</v>
      </c>
      <c r="J273" s="86">
        <f>J274+J291+J307</f>
        <v>629077.62</v>
      </c>
      <c r="K273" s="86">
        <f>K274+K291+K307</f>
        <v>3326122.38</v>
      </c>
      <c r="L273" s="90"/>
    </row>
    <row r="274" spans="1:12" s="83" customFormat="1" ht="15.75" customHeight="1">
      <c r="A274" s="96"/>
      <c r="B274" s="98" t="s">
        <v>498</v>
      </c>
      <c r="C274" s="98"/>
      <c r="D274" s="96" t="s">
        <v>14</v>
      </c>
      <c r="E274" s="96" t="s">
        <v>500</v>
      </c>
      <c r="F274" s="96" t="s">
        <v>462</v>
      </c>
      <c r="G274" s="96" t="s">
        <v>678</v>
      </c>
      <c r="H274" s="96" t="s">
        <v>456</v>
      </c>
      <c r="I274" s="86">
        <f>I275+I279+I283+I287</f>
        <v>2781400</v>
      </c>
      <c r="J274" s="86">
        <f>J275+J279+J283+J287</f>
        <v>629077.62</v>
      </c>
      <c r="K274" s="86">
        <f>K275+K279+K283+K287</f>
        <v>2152322.38</v>
      </c>
      <c r="L274" s="90"/>
    </row>
    <row r="275" spans="1:12" s="83" customFormat="1" ht="12.75">
      <c r="A275" s="96"/>
      <c r="B275" s="110" t="s">
        <v>505</v>
      </c>
      <c r="C275" s="110"/>
      <c r="D275" s="96" t="s">
        <v>14</v>
      </c>
      <c r="E275" s="96" t="s">
        <v>500</v>
      </c>
      <c r="F275" s="96" t="s">
        <v>462</v>
      </c>
      <c r="G275" s="96" t="s">
        <v>676</v>
      </c>
      <c r="H275" s="96" t="s">
        <v>456</v>
      </c>
      <c r="I275" s="86">
        <f aca="true" t="shared" si="56" ref="I275:J277">I276</f>
        <v>916600</v>
      </c>
      <c r="J275" s="85">
        <f t="shared" si="56"/>
        <v>87521.92</v>
      </c>
      <c r="K275" s="85">
        <f>I275-J275</f>
        <v>829078.08</v>
      </c>
      <c r="L275" s="90"/>
    </row>
    <row r="276" spans="1:12" s="83" customFormat="1" ht="24">
      <c r="A276" s="96"/>
      <c r="B276" s="95" t="s">
        <v>90</v>
      </c>
      <c r="C276" s="95"/>
      <c r="D276" s="93" t="s">
        <v>14</v>
      </c>
      <c r="E276" s="93" t="s">
        <v>500</v>
      </c>
      <c r="F276" s="93" t="s">
        <v>462</v>
      </c>
      <c r="G276" s="93" t="s">
        <v>676</v>
      </c>
      <c r="H276" s="93" t="s">
        <v>65</v>
      </c>
      <c r="I276" s="92">
        <f t="shared" si="56"/>
        <v>916600</v>
      </c>
      <c r="J276" s="91">
        <f t="shared" si="56"/>
        <v>87521.92</v>
      </c>
      <c r="K276" s="91">
        <f>I276-J276</f>
        <v>829078.08</v>
      </c>
      <c r="L276" s="90"/>
    </row>
    <row r="277" spans="1:12" s="83" customFormat="1" ht="24">
      <c r="A277" s="96"/>
      <c r="B277" s="95" t="s">
        <v>465</v>
      </c>
      <c r="C277" s="95"/>
      <c r="D277" s="93" t="s">
        <v>14</v>
      </c>
      <c r="E277" s="93" t="s">
        <v>500</v>
      </c>
      <c r="F277" s="93" t="s">
        <v>462</v>
      </c>
      <c r="G277" s="93" t="s">
        <v>676</v>
      </c>
      <c r="H277" s="93" t="s">
        <v>464</v>
      </c>
      <c r="I277" s="92">
        <f t="shared" si="56"/>
        <v>916600</v>
      </c>
      <c r="J277" s="91">
        <f t="shared" si="56"/>
        <v>87521.92</v>
      </c>
      <c r="K277" s="91">
        <f>I277-J277</f>
        <v>829078.08</v>
      </c>
      <c r="L277" s="90"/>
    </row>
    <row r="278" spans="1:12" s="83" customFormat="1" ht="27" customHeight="1">
      <c r="A278" s="96"/>
      <c r="B278" s="95" t="s">
        <v>497</v>
      </c>
      <c r="C278" s="95"/>
      <c r="D278" s="93" t="s">
        <v>14</v>
      </c>
      <c r="E278" s="93" t="s">
        <v>500</v>
      </c>
      <c r="F278" s="93" t="s">
        <v>462</v>
      </c>
      <c r="G278" s="93" t="s">
        <v>676</v>
      </c>
      <c r="H278" s="93" t="s">
        <v>461</v>
      </c>
      <c r="I278" s="92">
        <v>916600</v>
      </c>
      <c r="J278" s="92">
        <v>87521.92</v>
      </c>
      <c r="K278" s="92">
        <f>I278-J278</f>
        <v>829078.08</v>
      </c>
      <c r="L278" s="90"/>
    </row>
    <row r="279" spans="1:12" ht="12.75">
      <c r="A279" s="93"/>
      <c r="B279" s="117" t="s">
        <v>504</v>
      </c>
      <c r="C279" s="117"/>
      <c r="D279" s="96" t="s">
        <v>14</v>
      </c>
      <c r="E279" s="96" t="s">
        <v>500</v>
      </c>
      <c r="F279" s="96" t="s">
        <v>462</v>
      </c>
      <c r="G279" s="96" t="s">
        <v>681</v>
      </c>
      <c r="H279" s="96" t="s">
        <v>456</v>
      </c>
      <c r="I279" s="86">
        <f aca="true" t="shared" si="57" ref="I279:J281">I280</f>
        <v>319900</v>
      </c>
      <c r="J279" s="85">
        <f t="shared" si="57"/>
        <v>175000</v>
      </c>
      <c r="K279" s="85">
        <f aca="true" t="shared" si="58" ref="K279:K286">I279-J279</f>
        <v>144900</v>
      </c>
      <c r="L279" s="90"/>
    </row>
    <row r="280" spans="1:12" ht="24">
      <c r="A280" s="93"/>
      <c r="B280" s="95" t="s">
        <v>90</v>
      </c>
      <c r="C280" s="95"/>
      <c r="D280" s="93" t="s">
        <v>14</v>
      </c>
      <c r="E280" s="93" t="s">
        <v>500</v>
      </c>
      <c r="F280" s="93" t="s">
        <v>462</v>
      </c>
      <c r="G280" s="93" t="s">
        <v>681</v>
      </c>
      <c r="H280" s="93" t="s">
        <v>65</v>
      </c>
      <c r="I280" s="92">
        <f t="shared" si="57"/>
        <v>319900</v>
      </c>
      <c r="J280" s="91">
        <f t="shared" si="57"/>
        <v>175000</v>
      </c>
      <c r="K280" s="91">
        <f t="shared" si="58"/>
        <v>144900</v>
      </c>
      <c r="L280" s="90"/>
    </row>
    <row r="281" spans="1:12" ht="24">
      <c r="A281" s="93"/>
      <c r="B281" s="95" t="s">
        <v>465</v>
      </c>
      <c r="C281" s="95"/>
      <c r="D281" s="93" t="s">
        <v>14</v>
      </c>
      <c r="E281" s="93" t="s">
        <v>500</v>
      </c>
      <c r="F281" s="93" t="s">
        <v>462</v>
      </c>
      <c r="G281" s="93" t="s">
        <v>681</v>
      </c>
      <c r="H281" s="93" t="s">
        <v>464</v>
      </c>
      <c r="I281" s="92">
        <f t="shared" si="57"/>
        <v>319900</v>
      </c>
      <c r="J281" s="91">
        <f t="shared" si="57"/>
        <v>175000</v>
      </c>
      <c r="K281" s="91">
        <f t="shared" si="58"/>
        <v>144900</v>
      </c>
      <c r="L281" s="90"/>
    </row>
    <row r="282" spans="1:12" ht="28.5" customHeight="1">
      <c r="A282" s="93"/>
      <c r="B282" s="95" t="s">
        <v>497</v>
      </c>
      <c r="C282" s="95"/>
      <c r="D282" s="93" t="s">
        <v>14</v>
      </c>
      <c r="E282" s="93" t="s">
        <v>500</v>
      </c>
      <c r="F282" s="93" t="s">
        <v>462</v>
      </c>
      <c r="G282" s="93" t="s">
        <v>681</v>
      </c>
      <c r="H282" s="93" t="s">
        <v>461</v>
      </c>
      <c r="I282" s="92">
        <v>319900</v>
      </c>
      <c r="J282" s="92">
        <v>175000</v>
      </c>
      <c r="K282" s="92">
        <f>I282-J282</f>
        <v>144900</v>
      </c>
      <c r="L282" s="90"/>
    </row>
    <row r="283" spans="1:12" ht="12.75">
      <c r="A283" s="96"/>
      <c r="B283" s="117" t="s">
        <v>503</v>
      </c>
      <c r="C283" s="117"/>
      <c r="D283" s="96" t="s">
        <v>14</v>
      </c>
      <c r="E283" s="96" t="s">
        <v>500</v>
      </c>
      <c r="F283" s="96" t="s">
        <v>462</v>
      </c>
      <c r="G283" s="96" t="s">
        <v>682</v>
      </c>
      <c r="H283" s="96" t="s">
        <v>456</v>
      </c>
      <c r="I283" s="86">
        <f aca="true" t="shared" si="59" ref="I283:J285">I284</f>
        <v>100000</v>
      </c>
      <c r="J283" s="85">
        <f t="shared" si="59"/>
        <v>97185.2</v>
      </c>
      <c r="K283" s="85">
        <f t="shared" si="58"/>
        <v>2814.800000000003</v>
      </c>
      <c r="L283" s="90"/>
    </row>
    <row r="284" spans="1:12" ht="24">
      <c r="A284" s="96"/>
      <c r="B284" s="95" t="s">
        <v>90</v>
      </c>
      <c r="C284" s="95"/>
      <c r="D284" s="93" t="s">
        <v>14</v>
      </c>
      <c r="E284" s="93" t="s">
        <v>500</v>
      </c>
      <c r="F284" s="93" t="s">
        <v>462</v>
      </c>
      <c r="G284" s="93" t="s">
        <v>682</v>
      </c>
      <c r="H284" s="93" t="s">
        <v>65</v>
      </c>
      <c r="I284" s="92">
        <f t="shared" si="59"/>
        <v>100000</v>
      </c>
      <c r="J284" s="91">
        <f t="shared" si="59"/>
        <v>97185.2</v>
      </c>
      <c r="K284" s="91">
        <f t="shared" si="58"/>
        <v>2814.800000000003</v>
      </c>
      <c r="L284" s="90"/>
    </row>
    <row r="285" spans="1:12" ht="24">
      <c r="A285" s="96"/>
      <c r="B285" s="95" t="s">
        <v>465</v>
      </c>
      <c r="C285" s="95"/>
      <c r="D285" s="93" t="s">
        <v>14</v>
      </c>
      <c r="E285" s="93" t="s">
        <v>500</v>
      </c>
      <c r="F285" s="93" t="s">
        <v>462</v>
      </c>
      <c r="G285" s="93" t="s">
        <v>682</v>
      </c>
      <c r="H285" s="93" t="s">
        <v>464</v>
      </c>
      <c r="I285" s="92">
        <f t="shared" si="59"/>
        <v>100000</v>
      </c>
      <c r="J285" s="91">
        <f t="shared" si="59"/>
        <v>97185.2</v>
      </c>
      <c r="K285" s="91">
        <f t="shared" si="58"/>
        <v>2814.800000000003</v>
      </c>
      <c r="L285" s="90"/>
    </row>
    <row r="286" spans="1:12" ht="28.5" customHeight="1">
      <c r="A286" s="96"/>
      <c r="B286" s="95" t="s">
        <v>497</v>
      </c>
      <c r="C286" s="95"/>
      <c r="D286" s="93" t="s">
        <v>14</v>
      </c>
      <c r="E286" s="93" t="s">
        <v>500</v>
      </c>
      <c r="F286" s="93" t="s">
        <v>462</v>
      </c>
      <c r="G286" s="93" t="s">
        <v>682</v>
      </c>
      <c r="H286" s="93" t="s">
        <v>461</v>
      </c>
      <c r="I286" s="92">
        <v>100000</v>
      </c>
      <c r="J286" s="91">
        <v>97185.2</v>
      </c>
      <c r="K286" s="91">
        <f t="shared" si="58"/>
        <v>2814.800000000003</v>
      </c>
      <c r="L286" s="90"/>
    </row>
    <row r="287" spans="1:12" ht="15.75" customHeight="1">
      <c r="A287" s="96"/>
      <c r="B287" s="110" t="s">
        <v>502</v>
      </c>
      <c r="C287" s="110"/>
      <c r="D287" s="96" t="s">
        <v>14</v>
      </c>
      <c r="E287" s="96" t="s">
        <v>500</v>
      </c>
      <c r="F287" s="96" t="s">
        <v>462</v>
      </c>
      <c r="G287" s="96" t="s">
        <v>683</v>
      </c>
      <c r="H287" s="96" t="s">
        <v>456</v>
      </c>
      <c r="I287" s="86">
        <f aca="true" t="shared" si="60" ref="I287:J289">I288</f>
        <v>1444900</v>
      </c>
      <c r="J287" s="85">
        <f t="shared" si="60"/>
        <v>269370.5</v>
      </c>
      <c r="K287" s="85">
        <f>I287-J287</f>
        <v>1175529.5</v>
      </c>
      <c r="L287" s="90"/>
    </row>
    <row r="288" spans="1:12" ht="24">
      <c r="A288" s="96"/>
      <c r="B288" s="95" t="s">
        <v>90</v>
      </c>
      <c r="C288" s="95"/>
      <c r="D288" s="93" t="s">
        <v>14</v>
      </c>
      <c r="E288" s="93" t="s">
        <v>500</v>
      </c>
      <c r="F288" s="93" t="s">
        <v>462</v>
      </c>
      <c r="G288" s="93" t="s">
        <v>683</v>
      </c>
      <c r="H288" s="93" t="s">
        <v>65</v>
      </c>
      <c r="I288" s="92">
        <f t="shared" si="60"/>
        <v>1444900</v>
      </c>
      <c r="J288" s="91">
        <f t="shared" si="60"/>
        <v>269370.5</v>
      </c>
      <c r="K288" s="91">
        <f>I288-J288</f>
        <v>1175529.5</v>
      </c>
      <c r="L288" s="90"/>
    </row>
    <row r="289" spans="1:12" ht="26.25" customHeight="1">
      <c r="A289" s="96"/>
      <c r="B289" s="95" t="s">
        <v>465</v>
      </c>
      <c r="C289" s="95"/>
      <c r="D289" s="93" t="s">
        <v>14</v>
      </c>
      <c r="E289" s="93" t="s">
        <v>500</v>
      </c>
      <c r="F289" s="93" t="s">
        <v>462</v>
      </c>
      <c r="G289" s="93" t="s">
        <v>683</v>
      </c>
      <c r="H289" s="93" t="s">
        <v>464</v>
      </c>
      <c r="I289" s="92">
        <f t="shared" si="60"/>
        <v>1444900</v>
      </c>
      <c r="J289" s="91">
        <f t="shared" si="60"/>
        <v>269370.5</v>
      </c>
      <c r="K289" s="91">
        <f>I289-J289</f>
        <v>1175529.5</v>
      </c>
      <c r="L289" s="90"/>
    </row>
    <row r="290" spans="1:12" ht="30" customHeight="1">
      <c r="A290" s="96"/>
      <c r="B290" s="95" t="s">
        <v>497</v>
      </c>
      <c r="C290" s="95"/>
      <c r="D290" s="93" t="s">
        <v>14</v>
      </c>
      <c r="E290" s="93" t="s">
        <v>500</v>
      </c>
      <c r="F290" s="93" t="s">
        <v>462</v>
      </c>
      <c r="G290" s="93" t="s">
        <v>683</v>
      </c>
      <c r="H290" s="93" t="s">
        <v>461</v>
      </c>
      <c r="I290" s="92">
        <v>1444900</v>
      </c>
      <c r="J290" s="91">
        <v>269370.5</v>
      </c>
      <c r="K290" s="91">
        <f>I290-J290</f>
        <v>1175529.5</v>
      </c>
      <c r="L290" s="90"/>
    </row>
    <row r="291" spans="1:12" ht="36">
      <c r="A291" s="96"/>
      <c r="B291" s="99" t="s">
        <v>530</v>
      </c>
      <c r="C291" s="95"/>
      <c r="D291" s="96" t="s">
        <v>14</v>
      </c>
      <c r="E291" s="96" t="s">
        <v>500</v>
      </c>
      <c r="F291" s="96" t="s">
        <v>462</v>
      </c>
      <c r="G291" s="96" t="s">
        <v>726</v>
      </c>
      <c r="H291" s="96" t="s">
        <v>456</v>
      </c>
      <c r="I291" s="86">
        <f>I292+I303+I299</f>
        <v>2173800</v>
      </c>
      <c r="J291" s="86">
        <f>J292+J303+J299</f>
        <v>0</v>
      </c>
      <c r="K291" s="86">
        <f>K292+K303+K299</f>
        <v>1173800</v>
      </c>
      <c r="L291" s="90"/>
    </row>
    <row r="292" spans="1:12" ht="60">
      <c r="A292" s="96"/>
      <c r="B292" s="99" t="s">
        <v>723</v>
      </c>
      <c r="C292" s="95"/>
      <c r="D292" s="96" t="s">
        <v>14</v>
      </c>
      <c r="E292" s="96" t="s">
        <v>500</v>
      </c>
      <c r="F292" s="96" t="s">
        <v>462</v>
      </c>
      <c r="G292" s="96" t="s">
        <v>727</v>
      </c>
      <c r="H292" s="96" t="s">
        <v>456</v>
      </c>
      <c r="I292" s="86">
        <f>I293+I296</f>
        <v>541300</v>
      </c>
      <c r="J292" s="86">
        <f>J293+J296</f>
        <v>0</v>
      </c>
      <c r="K292" s="86">
        <f>K293+K296</f>
        <v>541300</v>
      </c>
      <c r="L292" s="90"/>
    </row>
    <row r="293" spans="1:12" ht="24">
      <c r="A293" s="96"/>
      <c r="B293" s="95" t="s">
        <v>90</v>
      </c>
      <c r="C293" s="95"/>
      <c r="D293" s="93" t="s">
        <v>14</v>
      </c>
      <c r="E293" s="93" t="s">
        <v>500</v>
      </c>
      <c r="F293" s="93" t="s">
        <v>462</v>
      </c>
      <c r="G293" s="93" t="s">
        <v>727</v>
      </c>
      <c r="H293" s="93" t="s">
        <v>65</v>
      </c>
      <c r="I293" s="92">
        <f aca="true" t="shared" si="61" ref="I293:K294">I294</f>
        <v>433200</v>
      </c>
      <c r="J293" s="92">
        <f t="shared" si="61"/>
        <v>0</v>
      </c>
      <c r="K293" s="92">
        <f t="shared" si="61"/>
        <v>433200</v>
      </c>
      <c r="L293" s="90"/>
    </row>
    <row r="294" spans="1:12" ht="24">
      <c r="A294" s="96"/>
      <c r="B294" s="95" t="s">
        <v>465</v>
      </c>
      <c r="C294" s="95"/>
      <c r="D294" s="93" t="s">
        <v>14</v>
      </c>
      <c r="E294" s="93" t="s">
        <v>500</v>
      </c>
      <c r="F294" s="93" t="s">
        <v>462</v>
      </c>
      <c r="G294" s="93" t="s">
        <v>727</v>
      </c>
      <c r="H294" s="93" t="s">
        <v>464</v>
      </c>
      <c r="I294" s="92">
        <f t="shared" si="61"/>
        <v>433200</v>
      </c>
      <c r="J294" s="92">
        <f t="shared" si="61"/>
        <v>0</v>
      </c>
      <c r="K294" s="92">
        <f t="shared" si="61"/>
        <v>433200</v>
      </c>
      <c r="L294" s="90"/>
    </row>
    <row r="295" spans="1:12" ht="24">
      <c r="A295" s="96"/>
      <c r="B295" s="95" t="s">
        <v>497</v>
      </c>
      <c r="C295" s="95"/>
      <c r="D295" s="93" t="s">
        <v>14</v>
      </c>
      <c r="E295" s="93" t="s">
        <v>500</v>
      </c>
      <c r="F295" s="93" t="s">
        <v>462</v>
      </c>
      <c r="G295" s="93" t="s">
        <v>727</v>
      </c>
      <c r="H295" s="93" t="s">
        <v>461</v>
      </c>
      <c r="I295" s="92">
        <v>433200</v>
      </c>
      <c r="J295" s="92">
        <v>0</v>
      </c>
      <c r="K295" s="91">
        <f>I295-J295</f>
        <v>433200</v>
      </c>
      <c r="L295" s="90"/>
    </row>
    <row r="296" spans="1:12" ht="30.75" customHeight="1">
      <c r="A296" s="96"/>
      <c r="B296" s="95" t="s">
        <v>266</v>
      </c>
      <c r="C296" s="95"/>
      <c r="D296" s="93" t="s">
        <v>14</v>
      </c>
      <c r="E296" s="93" t="s">
        <v>500</v>
      </c>
      <c r="F296" s="93" t="s">
        <v>462</v>
      </c>
      <c r="G296" s="93" t="s">
        <v>727</v>
      </c>
      <c r="H296" s="93" t="s">
        <v>482</v>
      </c>
      <c r="I296" s="92">
        <f aca="true" t="shared" si="62" ref="I296:K297">I297</f>
        <v>108100</v>
      </c>
      <c r="J296" s="92">
        <f t="shared" si="62"/>
        <v>0</v>
      </c>
      <c r="K296" s="92">
        <f t="shared" si="62"/>
        <v>108100</v>
      </c>
      <c r="L296" s="90"/>
    </row>
    <row r="297" spans="1:12" ht="12.75">
      <c r="A297" s="96"/>
      <c r="B297" s="95" t="s">
        <v>501</v>
      </c>
      <c r="C297" s="95"/>
      <c r="D297" s="93" t="s">
        <v>14</v>
      </c>
      <c r="E297" s="93" t="s">
        <v>500</v>
      </c>
      <c r="F297" s="93" t="s">
        <v>462</v>
      </c>
      <c r="G297" s="93" t="s">
        <v>727</v>
      </c>
      <c r="H297" s="93" t="s">
        <v>481</v>
      </c>
      <c r="I297" s="92">
        <f t="shared" si="62"/>
        <v>108100</v>
      </c>
      <c r="J297" s="92">
        <f t="shared" si="62"/>
        <v>0</v>
      </c>
      <c r="K297" s="92">
        <f t="shared" si="62"/>
        <v>108100</v>
      </c>
      <c r="L297" s="90"/>
    </row>
    <row r="298" spans="1:12" ht="36">
      <c r="A298" s="96"/>
      <c r="B298" s="95" t="s">
        <v>270</v>
      </c>
      <c r="C298" s="95"/>
      <c r="D298" s="93" t="s">
        <v>14</v>
      </c>
      <c r="E298" s="93" t="s">
        <v>500</v>
      </c>
      <c r="F298" s="93" t="s">
        <v>462</v>
      </c>
      <c r="G298" s="93" t="s">
        <v>727</v>
      </c>
      <c r="H298" s="93" t="s">
        <v>479</v>
      </c>
      <c r="I298" s="92">
        <v>108100</v>
      </c>
      <c r="J298" s="92">
        <v>0</v>
      </c>
      <c r="K298" s="91">
        <f>I298-J298</f>
        <v>108100</v>
      </c>
      <c r="L298" s="90"/>
    </row>
    <row r="299" spans="1:12" ht="48">
      <c r="A299" s="96"/>
      <c r="B299" s="99" t="s">
        <v>838</v>
      </c>
      <c r="C299" s="99"/>
      <c r="D299" s="96" t="s">
        <v>14</v>
      </c>
      <c r="E299" s="96" t="s">
        <v>500</v>
      </c>
      <c r="F299" s="96" t="s">
        <v>462</v>
      </c>
      <c r="G299" s="96" t="s">
        <v>837</v>
      </c>
      <c r="H299" s="96"/>
      <c r="I299" s="86">
        <f aca="true" t="shared" si="63" ref="I299:K301">I300</f>
        <v>1000000</v>
      </c>
      <c r="J299" s="86">
        <f t="shared" si="63"/>
        <v>0</v>
      </c>
      <c r="K299" s="86">
        <f t="shared" si="63"/>
        <v>0</v>
      </c>
      <c r="L299" s="90"/>
    </row>
    <row r="300" spans="1:12" ht="24">
      <c r="A300" s="96"/>
      <c r="B300" s="95" t="s">
        <v>90</v>
      </c>
      <c r="C300" s="95"/>
      <c r="D300" s="93" t="s">
        <v>14</v>
      </c>
      <c r="E300" s="93" t="s">
        <v>500</v>
      </c>
      <c r="F300" s="93" t="s">
        <v>462</v>
      </c>
      <c r="G300" s="93" t="s">
        <v>837</v>
      </c>
      <c r="H300" s="93" t="s">
        <v>65</v>
      </c>
      <c r="I300" s="92">
        <f t="shared" si="63"/>
        <v>1000000</v>
      </c>
      <c r="J300" s="92">
        <f t="shared" si="63"/>
        <v>0</v>
      </c>
      <c r="K300" s="92">
        <f t="shared" si="63"/>
        <v>0</v>
      </c>
      <c r="L300" s="90"/>
    </row>
    <row r="301" spans="1:12" ht="24">
      <c r="A301" s="96"/>
      <c r="B301" s="95" t="s">
        <v>465</v>
      </c>
      <c r="C301" s="95"/>
      <c r="D301" s="93" t="s">
        <v>14</v>
      </c>
      <c r="E301" s="93" t="s">
        <v>500</v>
      </c>
      <c r="F301" s="93" t="s">
        <v>462</v>
      </c>
      <c r="G301" s="93" t="s">
        <v>837</v>
      </c>
      <c r="H301" s="93" t="s">
        <v>464</v>
      </c>
      <c r="I301" s="92">
        <f t="shared" si="63"/>
        <v>1000000</v>
      </c>
      <c r="J301" s="92">
        <f t="shared" si="63"/>
        <v>0</v>
      </c>
      <c r="K301" s="92">
        <f t="shared" si="63"/>
        <v>0</v>
      </c>
      <c r="L301" s="90"/>
    </row>
    <row r="302" spans="1:12" ht="24">
      <c r="A302" s="96"/>
      <c r="B302" s="95" t="s">
        <v>497</v>
      </c>
      <c r="C302" s="95"/>
      <c r="D302" s="93" t="s">
        <v>14</v>
      </c>
      <c r="E302" s="93" t="s">
        <v>500</v>
      </c>
      <c r="F302" s="93" t="s">
        <v>462</v>
      </c>
      <c r="G302" s="93" t="s">
        <v>837</v>
      </c>
      <c r="H302" s="93" t="s">
        <v>461</v>
      </c>
      <c r="I302" s="92">
        <v>1000000</v>
      </c>
      <c r="J302" s="92">
        <v>0</v>
      </c>
      <c r="K302" s="92">
        <v>0</v>
      </c>
      <c r="L302" s="90"/>
    </row>
    <row r="303" spans="1:12" ht="72">
      <c r="A303" s="96"/>
      <c r="B303" s="99" t="s">
        <v>725</v>
      </c>
      <c r="C303" s="99"/>
      <c r="D303" s="96" t="s">
        <v>14</v>
      </c>
      <c r="E303" s="96" t="s">
        <v>500</v>
      </c>
      <c r="F303" s="96" t="s">
        <v>462</v>
      </c>
      <c r="G303" s="96" t="s">
        <v>721</v>
      </c>
      <c r="H303" s="96" t="s">
        <v>456</v>
      </c>
      <c r="I303" s="86">
        <f aca="true" t="shared" si="64" ref="I303:K305">I304</f>
        <v>632500</v>
      </c>
      <c r="J303" s="86">
        <f t="shared" si="64"/>
        <v>0</v>
      </c>
      <c r="K303" s="86">
        <f t="shared" si="64"/>
        <v>632500</v>
      </c>
      <c r="L303" s="90"/>
    </row>
    <row r="304" spans="1:12" ht="24">
      <c r="A304" s="96"/>
      <c r="B304" s="95" t="s">
        <v>90</v>
      </c>
      <c r="C304" s="95"/>
      <c r="D304" s="93" t="s">
        <v>14</v>
      </c>
      <c r="E304" s="93" t="s">
        <v>500</v>
      </c>
      <c r="F304" s="93" t="s">
        <v>462</v>
      </c>
      <c r="G304" s="93" t="s">
        <v>721</v>
      </c>
      <c r="H304" s="93" t="s">
        <v>65</v>
      </c>
      <c r="I304" s="92">
        <f t="shared" si="64"/>
        <v>632500</v>
      </c>
      <c r="J304" s="92">
        <f t="shared" si="64"/>
        <v>0</v>
      </c>
      <c r="K304" s="92">
        <f t="shared" si="64"/>
        <v>632500</v>
      </c>
      <c r="L304" s="90"/>
    </row>
    <row r="305" spans="1:12" ht="24">
      <c r="A305" s="96"/>
      <c r="B305" s="95" t="s">
        <v>465</v>
      </c>
      <c r="C305" s="95"/>
      <c r="D305" s="93" t="s">
        <v>14</v>
      </c>
      <c r="E305" s="93" t="s">
        <v>500</v>
      </c>
      <c r="F305" s="93" t="s">
        <v>462</v>
      </c>
      <c r="G305" s="93" t="s">
        <v>721</v>
      </c>
      <c r="H305" s="93" t="s">
        <v>464</v>
      </c>
      <c r="I305" s="92">
        <f t="shared" si="64"/>
        <v>632500</v>
      </c>
      <c r="J305" s="92">
        <f t="shared" si="64"/>
        <v>0</v>
      </c>
      <c r="K305" s="92">
        <f t="shared" si="64"/>
        <v>632500</v>
      </c>
      <c r="L305" s="90"/>
    </row>
    <row r="306" spans="1:12" ht="24">
      <c r="A306" s="96"/>
      <c r="B306" s="95" t="s">
        <v>497</v>
      </c>
      <c r="C306" s="95"/>
      <c r="D306" s="93" t="s">
        <v>14</v>
      </c>
      <c r="E306" s="93" t="s">
        <v>500</v>
      </c>
      <c r="F306" s="93" t="s">
        <v>462</v>
      </c>
      <c r="G306" s="93" t="s">
        <v>721</v>
      </c>
      <c r="H306" s="93" t="s">
        <v>461</v>
      </c>
      <c r="I306" s="92">
        <v>632500</v>
      </c>
      <c r="J306" s="92">
        <v>0</v>
      </c>
      <c r="K306" s="92">
        <f>I306-J306</f>
        <v>632500</v>
      </c>
      <c r="L306" s="90"/>
    </row>
    <row r="307" spans="1:12" ht="48">
      <c r="A307" s="96"/>
      <c r="B307" s="114" t="s">
        <v>712</v>
      </c>
      <c r="C307" s="99"/>
      <c r="D307" s="96" t="s">
        <v>14</v>
      </c>
      <c r="E307" s="96" t="s">
        <v>500</v>
      </c>
      <c r="F307" s="96" t="s">
        <v>462</v>
      </c>
      <c r="G307" s="106" t="s">
        <v>850</v>
      </c>
      <c r="H307" s="96" t="s">
        <v>456</v>
      </c>
      <c r="I307" s="86">
        <f>I309+I313+I315</f>
        <v>123200</v>
      </c>
      <c r="J307" s="86">
        <f>J309+J313+J315</f>
        <v>0</v>
      </c>
      <c r="K307" s="86">
        <f>K309+K313+K315</f>
        <v>0</v>
      </c>
      <c r="L307" s="90"/>
    </row>
    <row r="308" spans="1:12" ht="60">
      <c r="A308" s="96"/>
      <c r="B308" s="114" t="s">
        <v>857</v>
      </c>
      <c r="C308" s="99"/>
      <c r="D308" s="96" t="s">
        <v>14</v>
      </c>
      <c r="E308" s="96" t="s">
        <v>500</v>
      </c>
      <c r="F308" s="96" t="s">
        <v>462</v>
      </c>
      <c r="G308" s="106" t="s">
        <v>851</v>
      </c>
      <c r="H308" s="96"/>
      <c r="I308" s="86">
        <f aca="true" t="shared" si="65" ref="I308:K310">I309</f>
        <v>48000</v>
      </c>
      <c r="J308" s="86">
        <f t="shared" si="65"/>
        <v>0</v>
      </c>
      <c r="K308" s="86">
        <f t="shared" si="65"/>
        <v>0</v>
      </c>
      <c r="L308" s="90"/>
    </row>
    <row r="309" spans="1:12" ht="24">
      <c r="A309" s="96"/>
      <c r="B309" s="95" t="s">
        <v>90</v>
      </c>
      <c r="C309" s="95"/>
      <c r="D309" s="93" t="s">
        <v>14</v>
      </c>
      <c r="E309" s="93" t="s">
        <v>500</v>
      </c>
      <c r="F309" s="93" t="s">
        <v>462</v>
      </c>
      <c r="G309" s="181" t="s">
        <v>851</v>
      </c>
      <c r="H309" s="93" t="s">
        <v>65</v>
      </c>
      <c r="I309" s="92">
        <f t="shared" si="65"/>
        <v>48000</v>
      </c>
      <c r="J309" s="92">
        <f t="shared" si="65"/>
        <v>0</v>
      </c>
      <c r="K309" s="92">
        <f t="shared" si="65"/>
        <v>0</v>
      </c>
      <c r="L309" s="90"/>
    </row>
    <row r="310" spans="1:12" ht="24">
      <c r="A310" s="96"/>
      <c r="B310" s="95" t="s">
        <v>465</v>
      </c>
      <c r="C310" s="95"/>
      <c r="D310" s="93" t="s">
        <v>14</v>
      </c>
      <c r="E310" s="93" t="s">
        <v>500</v>
      </c>
      <c r="F310" s="93" t="s">
        <v>462</v>
      </c>
      <c r="G310" s="181" t="s">
        <v>851</v>
      </c>
      <c r="H310" s="93" t="s">
        <v>464</v>
      </c>
      <c r="I310" s="92">
        <f t="shared" si="65"/>
        <v>48000</v>
      </c>
      <c r="J310" s="92">
        <f t="shared" si="65"/>
        <v>0</v>
      </c>
      <c r="K310" s="92">
        <f t="shared" si="65"/>
        <v>0</v>
      </c>
      <c r="L310" s="90"/>
    </row>
    <row r="311" spans="1:12" ht="24">
      <c r="A311" s="96"/>
      <c r="B311" s="95" t="s">
        <v>497</v>
      </c>
      <c r="C311" s="95"/>
      <c r="D311" s="93" t="s">
        <v>14</v>
      </c>
      <c r="E311" s="93" t="s">
        <v>500</v>
      </c>
      <c r="F311" s="93" t="s">
        <v>462</v>
      </c>
      <c r="G311" s="181" t="s">
        <v>851</v>
      </c>
      <c r="H311" s="93" t="s">
        <v>461</v>
      </c>
      <c r="I311" s="92">
        <v>48000</v>
      </c>
      <c r="J311" s="182">
        <v>0</v>
      </c>
      <c r="K311" s="182">
        <v>0</v>
      </c>
      <c r="L311" s="90"/>
    </row>
    <row r="312" spans="1:12" ht="30" customHeight="1">
      <c r="A312" s="96"/>
      <c r="B312" s="95" t="s">
        <v>266</v>
      </c>
      <c r="C312" s="95"/>
      <c r="D312" s="93" t="s">
        <v>14</v>
      </c>
      <c r="E312" s="93" t="s">
        <v>500</v>
      </c>
      <c r="F312" s="93" t="s">
        <v>462</v>
      </c>
      <c r="G312" s="181" t="s">
        <v>851</v>
      </c>
      <c r="H312" s="93" t="s">
        <v>482</v>
      </c>
      <c r="I312" s="92">
        <f aca="true" t="shared" si="66" ref="I312:K313">I313</f>
        <v>12000</v>
      </c>
      <c r="J312" s="92">
        <f t="shared" si="66"/>
        <v>0</v>
      </c>
      <c r="K312" s="92">
        <f t="shared" si="66"/>
        <v>0</v>
      </c>
      <c r="L312" s="90"/>
    </row>
    <row r="313" spans="1:12" ht="12.75">
      <c r="A313" s="96"/>
      <c r="B313" s="95" t="s">
        <v>501</v>
      </c>
      <c r="C313" s="95"/>
      <c r="D313" s="93" t="s">
        <v>14</v>
      </c>
      <c r="E313" s="93" t="s">
        <v>500</v>
      </c>
      <c r="F313" s="93" t="s">
        <v>462</v>
      </c>
      <c r="G313" s="181" t="s">
        <v>851</v>
      </c>
      <c r="H313" s="93" t="s">
        <v>481</v>
      </c>
      <c r="I313" s="92">
        <f t="shared" si="66"/>
        <v>12000</v>
      </c>
      <c r="J313" s="92">
        <f t="shared" si="66"/>
        <v>0</v>
      </c>
      <c r="K313" s="92">
        <f t="shared" si="66"/>
        <v>0</v>
      </c>
      <c r="L313" s="90"/>
    </row>
    <row r="314" spans="1:12" ht="36">
      <c r="A314" s="96"/>
      <c r="B314" s="95" t="s">
        <v>270</v>
      </c>
      <c r="C314" s="95"/>
      <c r="D314" s="93" t="s">
        <v>14</v>
      </c>
      <c r="E314" s="93" t="s">
        <v>500</v>
      </c>
      <c r="F314" s="93" t="s">
        <v>462</v>
      </c>
      <c r="G314" s="181" t="s">
        <v>851</v>
      </c>
      <c r="H314" s="93" t="s">
        <v>479</v>
      </c>
      <c r="I314" s="92">
        <v>12000</v>
      </c>
      <c r="J314" s="182">
        <v>0</v>
      </c>
      <c r="K314" s="182">
        <v>0</v>
      </c>
      <c r="L314" s="90"/>
    </row>
    <row r="315" spans="1:12" ht="24">
      <c r="A315" s="96"/>
      <c r="B315" s="95" t="s">
        <v>90</v>
      </c>
      <c r="C315" s="99"/>
      <c r="D315" s="96" t="s">
        <v>14</v>
      </c>
      <c r="E315" s="96" t="s">
        <v>500</v>
      </c>
      <c r="F315" s="96" t="s">
        <v>462</v>
      </c>
      <c r="G315" s="106" t="s">
        <v>852</v>
      </c>
      <c r="H315" s="96" t="s">
        <v>65</v>
      </c>
      <c r="I315" s="86">
        <f aca="true" t="shared" si="67" ref="I315:K316">I316</f>
        <v>63200</v>
      </c>
      <c r="J315" s="86">
        <f t="shared" si="67"/>
        <v>0</v>
      </c>
      <c r="K315" s="86">
        <f t="shared" si="67"/>
        <v>0</v>
      </c>
      <c r="L315" s="90"/>
    </row>
    <row r="316" spans="1:12" ht="24">
      <c r="A316" s="96"/>
      <c r="B316" s="95" t="s">
        <v>465</v>
      </c>
      <c r="C316" s="95"/>
      <c r="D316" s="93" t="s">
        <v>14</v>
      </c>
      <c r="E316" s="93" t="s">
        <v>500</v>
      </c>
      <c r="F316" s="93" t="s">
        <v>462</v>
      </c>
      <c r="G316" s="181" t="s">
        <v>852</v>
      </c>
      <c r="H316" s="93" t="s">
        <v>464</v>
      </c>
      <c r="I316" s="92">
        <f t="shared" si="67"/>
        <v>63200</v>
      </c>
      <c r="J316" s="92">
        <f t="shared" si="67"/>
        <v>0</v>
      </c>
      <c r="K316" s="92">
        <f t="shared" si="67"/>
        <v>0</v>
      </c>
      <c r="L316" s="90"/>
    </row>
    <row r="317" spans="1:12" ht="24">
      <c r="A317" s="96"/>
      <c r="B317" s="95" t="s">
        <v>497</v>
      </c>
      <c r="C317" s="95"/>
      <c r="D317" s="93" t="s">
        <v>14</v>
      </c>
      <c r="E317" s="93" t="s">
        <v>500</v>
      </c>
      <c r="F317" s="93" t="s">
        <v>462</v>
      </c>
      <c r="G317" s="181" t="s">
        <v>852</v>
      </c>
      <c r="H317" s="93" t="s">
        <v>461</v>
      </c>
      <c r="I317" s="92">
        <v>63200</v>
      </c>
      <c r="J317" s="182">
        <v>0</v>
      </c>
      <c r="K317" s="182">
        <v>0</v>
      </c>
      <c r="L317" s="90"/>
    </row>
    <row r="318" spans="1:12" ht="12.75">
      <c r="A318" s="96"/>
      <c r="B318" s="99" t="s">
        <v>499</v>
      </c>
      <c r="C318" s="99"/>
      <c r="D318" s="96" t="s">
        <v>14</v>
      </c>
      <c r="E318" s="96" t="s">
        <v>495</v>
      </c>
      <c r="F318" s="96" t="s">
        <v>475</v>
      </c>
      <c r="G318" s="106" t="s">
        <v>622</v>
      </c>
      <c r="H318" s="96" t="s">
        <v>456</v>
      </c>
      <c r="I318" s="86">
        <f>I319</f>
        <v>21383800</v>
      </c>
      <c r="J318" s="85">
        <f>J319</f>
        <v>11875293.24</v>
      </c>
      <c r="K318" s="85">
        <f>I318-J318</f>
        <v>9508506.76</v>
      </c>
      <c r="L318" s="90"/>
    </row>
    <row r="319" spans="1:12" ht="12.75">
      <c r="A319" s="93"/>
      <c r="B319" s="99" t="s">
        <v>358</v>
      </c>
      <c r="C319" s="99"/>
      <c r="D319" s="96" t="s">
        <v>14</v>
      </c>
      <c r="E319" s="96" t="s">
        <v>495</v>
      </c>
      <c r="F319" s="96" t="s">
        <v>454</v>
      </c>
      <c r="G319" s="106" t="s">
        <v>622</v>
      </c>
      <c r="H319" s="96" t="s">
        <v>456</v>
      </c>
      <c r="I319" s="86">
        <f>I320</f>
        <v>21383800</v>
      </c>
      <c r="J319" s="86">
        <f>J320</f>
        <v>11875293.24</v>
      </c>
      <c r="K319" s="86">
        <f>K320</f>
        <v>2973006.76</v>
      </c>
      <c r="L319" s="90"/>
    </row>
    <row r="320" spans="1:12" ht="36">
      <c r="A320" s="93"/>
      <c r="B320" s="99" t="s">
        <v>859</v>
      </c>
      <c r="C320" s="99"/>
      <c r="D320" s="96" t="s">
        <v>14</v>
      </c>
      <c r="E320" s="96" t="s">
        <v>495</v>
      </c>
      <c r="F320" s="96" t="s">
        <v>454</v>
      </c>
      <c r="G320" s="96" t="s">
        <v>689</v>
      </c>
      <c r="H320" s="96" t="s">
        <v>456</v>
      </c>
      <c r="I320" s="86">
        <f>I321+I355</f>
        <v>21383800</v>
      </c>
      <c r="J320" s="86">
        <f>J321+J355</f>
        <v>11875293.24</v>
      </c>
      <c r="K320" s="86">
        <f>K321+K355</f>
        <v>2973006.76</v>
      </c>
      <c r="L320" s="90"/>
    </row>
    <row r="321" spans="1:12" ht="24">
      <c r="A321" s="93"/>
      <c r="B321" s="99" t="s">
        <v>685</v>
      </c>
      <c r="C321" s="99"/>
      <c r="D321" s="96" t="s">
        <v>14</v>
      </c>
      <c r="E321" s="96" t="s">
        <v>495</v>
      </c>
      <c r="F321" s="96" t="s">
        <v>454</v>
      </c>
      <c r="G321" s="96" t="s">
        <v>688</v>
      </c>
      <c r="H321" s="96" t="s">
        <v>456</v>
      </c>
      <c r="I321" s="86">
        <f>I322+I329</f>
        <v>18398406.759999998</v>
      </c>
      <c r="J321" s="86">
        <f>J322+J329</f>
        <v>9424400</v>
      </c>
      <c r="K321" s="86">
        <f>K322+K329</f>
        <v>2438506.76</v>
      </c>
      <c r="L321" s="90"/>
    </row>
    <row r="322" spans="1:12" ht="24">
      <c r="A322" s="93"/>
      <c r="B322" s="99" t="s">
        <v>686</v>
      </c>
      <c r="C322" s="99"/>
      <c r="D322" s="96" t="s">
        <v>14</v>
      </c>
      <c r="E322" s="96" t="s">
        <v>495</v>
      </c>
      <c r="F322" s="96" t="s">
        <v>454</v>
      </c>
      <c r="G322" s="96" t="s">
        <v>690</v>
      </c>
      <c r="H322" s="96" t="s">
        <v>456</v>
      </c>
      <c r="I322" s="86">
        <f>I323+I333+I346</f>
        <v>15941306.76</v>
      </c>
      <c r="J322" s="86">
        <f>J323+J334+J346</f>
        <v>9424400</v>
      </c>
      <c r="K322" s="86">
        <f>K323+K334+K346</f>
        <v>2438506.76</v>
      </c>
      <c r="L322" s="90"/>
    </row>
    <row r="323" spans="1:12" ht="49.5" customHeight="1">
      <c r="A323" s="93"/>
      <c r="B323" s="114" t="s">
        <v>467</v>
      </c>
      <c r="C323" s="95"/>
      <c r="D323" s="96" t="s">
        <v>14</v>
      </c>
      <c r="E323" s="96" t="s">
        <v>495</v>
      </c>
      <c r="F323" s="96" t="s">
        <v>454</v>
      </c>
      <c r="G323" s="96" t="s">
        <v>687</v>
      </c>
      <c r="H323" s="96" t="s">
        <v>456</v>
      </c>
      <c r="I323" s="86">
        <f>I324</f>
        <v>8525500</v>
      </c>
      <c r="J323" s="86">
        <f>J324</f>
        <v>6428600</v>
      </c>
      <c r="K323" s="86">
        <f>K324</f>
        <v>2096900</v>
      </c>
      <c r="L323" s="90"/>
    </row>
    <row r="324" spans="1:12" ht="25.5" customHeight="1">
      <c r="A324" s="93"/>
      <c r="B324" s="98" t="s">
        <v>488</v>
      </c>
      <c r="C324" s="98"/>
      <c r="D324" s="96" t="s">
        <v>14</v>
      </c>
      <c r="E324" s="96" t="s">
        <v>495</v>
      </c>
      <c r="F324" s="96" t="s">
        <v>454</v>
      </c>
      <c r="G324" s="96" t="s">
        <v>684</v>
      </c>
      <c r="H324" s="96" t="s">
        <v>456</v>
      </c>
      <c r="I324" s="86">
        <f>I325</f>
        <v>8525500</v>
      </c>
      <c r="J324" s="85">
        <f>J325</f>
        <v>6428600</v>
      </c>
      <c r="K324" s="85">
        <f>I324-J324</f>
        <v>2096900</v>
      </c>
      <c r="L324" s="90"/>
    </row>
    <row r="325" spans="1:12" ht="24">
      <c r="A325" s="93"/>
      <c r="B325" s="108" t="s">
        <v>317</v>
      </c>
      <c r="C325" s="108"/>
      <c r="D325" s="93" t="s">
        <v>14</v>
      </c>
      <c r="E325" s="93" t="s">
        <v>495</v>
      </c>
      <c r="F325" s="93" t="s">
        <v>454</v>
      </c>
      <c r="G325" s="93" t="s">
        <v>684</v>
      </c>
      <c r="H325" s="93" t="s">
        <v>487</v>
      </c>
      <c r="I325" s="92">
        <f>I326</f>
        <v>8525500</v>
      </c>
      <c r="J325" s="91">
        <f>J326</f>
        <v>6428600</v>
      </c>
      <c r="K325" s="91">
        <f>I325-J325</f>
        <v>2096900</v>
      </c>
      <c r="L325" s="90"/>
    </row>
    <row r="326" spans="1:12" ht="12.75">
      <c r="A326" s="93"/>
      <c r="B326" s="97" t="s">
        <v>319</v>
      </c>
      <c r="C326" s="97"/>
      <c r="D326" s="93" t="s">
        <v>14</v>
      </c>
      <c r="E326" s="93" t="s">
        <v>495</v>
      </c>
      <c r="F326" s="93" t="s">
        <v>454</v>
      </c>
      <c r="G326" s="93" t="s">
        <v>684</v>
      </c>
      <c r="H326" s="93" t="s">
        <v>486</v>
      </c>
      <c r="I326" s="92">
        <f>I327+I328</f>
        <v>8525500</v>
      </c>
      <c r="J326" s="92">
        <f>J327</f>
        <v>6428600</v>
      </c>
      <c r="K326" s="92">
        <f>K327</f>
        <v>2030700</v>
      </c>
      <c r="L326" s="90"/>
    </row>
    <row r="327" spans="1:12" ht="48">
      <c r="A327" s="93"/>
      <c r="B327" s="111" t="s">
        <v>321</v>
      </c>
      <c r="C327" s="108"/>
      <c r="D327" s="93" t="s">
        <v>14</v>
      </c>
      <c r="E327" s="93" t="s">
        <v>495</v>
      </c>
      <c r="F327" s="93" t="s">
        <v>454</v>
      </c>
      <c r="G327" s="93" t="s">
        <v>684</v>
      </c>
      <c r="H327" s="93" t="s">
        <v>485</v>
      </c>
      <c r="I327" s="92">
        <v>8459300</v>
      </c>
      <c r="J327" s="91">
        <v>6428600</v>
      </c>
      <c r="K327" s="91">
        <f>I327-J327</f>
        <v>2030700</v>
      </c>
      <c r="L327" s="90"/>
    </row>
    <row r="328" spans="1:12" ht="12.75">
      <c r="A328" s="93"/>
      <c r="B328" s="109" t="s">
        <v>733</v>
      </c>
      <c r="C328" s="108"/>
      <c r="D328" s="93" t="s">
        <v>14</v>
      </c>
      <c r="E328" s="93" t="s">
        <v>495</v>
      </c>
      <c r="F328" s="93" t="s">
        <v>454</v>
      </c>
      <c r="G328" s="93" t="s">
        <v>684</v>
      </c>
      <c r="H328" s="93" t="s">
        <v>731</v>
      </c>
      <c r="I328" s="92">
        <v>66200</v>
      </c>
      <c r="J328" s="91">
        <v>0</v>
      </c>
      <c r="K328" s="91">
        <v>0</v>
      </c>
      <c r="L328" s="90"/>
    </row>
    <row r="329" spans="1:12" ht="24">
      <c r="A329" s="93"/>
      <c r="B329" s="110" t="s">
        <v>853</v>
      </c>
      <c r="C329" s="110"/>
      <c r="D329" s="96" t="s">
        <v>14</v>
      </c>
      <c r="E329" s="96" t="s">
        <v>495</v>
      </c>
      <c r="F329" s="96" t="s">
        <v>454</v>
      </c>
      <c r="G329" s="96" t="s">
        <v>854</v>
      </c>
      <c r="H329" s="96" t="s">
        <v>456</v>
      </c>
      <c r="I329" s="86">
        <f aca="true" t="shared" si="68" ref="I329:K331">I330</f>
        <v>2457100</v>
      </c>
      <c r="J329" s="86">
        <f t="shared" si="68"/>
        <v>0</v>
      </c>
      <c r="K329" s="86">
        <f t="shared" si="68"/>
        <v>0</v>
      </c>
      <c r="L329" s="90"/>
    </row>
    <row r="330" spans="1:12" ht="24">
      <c r="A330" s="93"/>
      <c r="B330" s="104" t="s">
        <v>90</v>
      </c>
      <c r="C330" s="108"/>
      <c r="D330" s="93" t="s">
        <v>14</v>
      </c>
      <c r="E330" s="93" t="s">
        <v>495</v>
      </c>
      <c r="F330" s="93" t="s">
        <v>454</v>
      </c>
      <c r="G330" s="93" t="s">
        <v>854</v>
      </c>
      <c r="H330" s="93" t="s">
        <v>65</v>
      </c>
      <c r="I330" s="92">
        <f t="shared" si="68"/>
        <v>2457100</v>
      </c>
      <c r="J330" s="92">
        <f t="shared" si="68"/>
        <v>0</v>
      </c>
      <c r="K330" s="92">
        <f t="shared" si="68"/>
        <v>0</v>
      </c>
      <c r="L330" s="90"/>
    </row>
    <row r="331" spans="1:12" ht="24">
      <c r="A331" s="93"/>
      <c r="B331" s="104" t="s">
        <v>465</v>
      </c>
      <c r="C331" s="108"/>
      <c r="D331" s="93" t="s">
        <v>14</v>
      </c>
      <c r="E331" s="93" t="s">
        <v>495</v>
      </c>
      <c r="F331" s="93" t="s">
        <v>454</v>
      </c>
      <c r="G331" s="93" t="s">
        <v>854</v>
      </c>
      <c r="H331" s="93" t="s">
        <v>464</v>
      </c>
      <c r="I331" s="92">
        <f t="shared" si="68"/>
        <v>2457100</v>
      </c>
      <c r="J331" s="92">
        <f t="shared" si="68"/>
        <v>0</v>
      </c>
      <c r="K331" s="92">
        <f t="shared" si="68"/>
        <v>0</v>
      </c>
      <c r="L331" s="90"/>
    </row>
    <row r="332" spans="1:12" ht="24">
      <c r="A332" s="93"/>
      <c r="B332" s="95" t="s">
        <v>497</v>
      </c>
      <c r="C332" s="108"/>
      <c r="D332" s="93" t="s">
        <v>14</v>
      </c>
      <c r="E332" s="93" t="s">
        <v>495</v>
      </c>
      <c r="F332" s="93" t="s">
        <v>454</v>
      </c>
      <c r="G332" s="93" t="s">
        <v>854</v>
      </c>
      <c r="H332" s="93" t="s">
        <v>461</v>
      </c>
      <c r="I332" s="92">
        <v>2457100</v>
      </c>
      <c r="J332" s="182">
        <v>0</v>
      </c>
      <c r="K332" s="182">
        <v>0</v>
      </c>
      <c r="L332" s="90"/>
    </row>
    <row r="333" spans="1:12" ht="41.25" customHeight="1">
      <c r="A333" s="93"/>
      <c r="B333" s="99" t="s">
        <v>530</v>
      </c>
      <c r="C333" s="110"/>
      <c r="D333" s="96" t="s">
        <v>14</v>
      </c>
      <c r="E333" s="96" t="s">
        <v>495</v>
      </c>
      <c r="F333" s="96" t="s">
        <v>454</v>
      </c>
      <c r="G333" s="96" t="s">
        <v>839</v>
      </c>
      <c r="H333" s="96"/>
      <c r="I333" s="86">
        <f>I334+I338+I342</f>
        <v>5608800</v>
      </c>
      <c r="J333" s="86">
        <f>J334+J338+J342</f>
        <v>1530400</v>
      </c>
      <c r="K333" s="86">
        <f>K334+K338+K342</f>
        <v>0</v>
      </c>
      <c r="L333" s="90"/>
    </row>
    <row r="334" spans="1:12" ht="24">
      <c r="A334" s="93"/>
      <c r="B334" s="114" t="s">
        <v>732</v>
      </c>
      <c r="C334" s="108"/>
      <c r="D334" s="96" t="s">
        <v>14</v>
      </c>
      <c r="E334" s="96" t="s">
        <v>495</v>
      </c>
      <c r="F334" s="96" t="s">
        <v>454</v>
      </c>
      <c r="G334" s="96" t="s">
        <v>730</v>
      </c>
      <c r="H334" s="96" t="s">
        <v>456</v>
      </c>
      <c r="I334" s="86">
        <f aca="true" t="shared" si="69" ref="I334:K336">I335</f>
        <v>1530400</v>
      </c>
      <c r="J334" s="86">
        <f t="shared" si="69"/>
        <v>1530400</v>
      </c>
      <c r="K334" s="86">
        <f t="shared" si="69"/>
        <v>0</v>
      </c>
      <c r="L334" s="90"/>
    </row>
    <row r="335" spans="1:12" ht="24">
      <c r="A335" s="93"/>
      <c r="B335" s="108" t="s">
        <v>317</v>
      </c>
      <c r="C335" s="108"/>
      <c r="D335" s="93" t="s">
        <v>14</v>
      </c>
      <c r="E335" s="93" t="s">
        <v>495</v>
      </c>
      <c r="F335" s="93" t="s">
        <v>454</v>
      </c>
      <c r="G335" s="93" t="s">
        <v>730</v>
      </c>
      <c r="H335" s="93" t="s">
        <v>487</v>
      </c>
      <c r="I335" s="92">
        <f t="shared" si="69"/>
        <v>1530400</v>
      </c>
      <c r="J335" s="92">
        <f t="shared" si="69"/>
        <v>1530400</v>
      </c>
      <c r="K335" s="92">
        <f t="shared" si="69"/>
        <v>0</v>
      </c>
      <c r="L335" s="90"/>
    </row>
    <row r="336" spans="1:12" ht="12.75">
      <c r="A336" s="93"/>
      <c r="B336" s="97" t="s">
        <v>319</v>
      </c>
      <c r="C336" s="108"/>
      <c r="D336" s="93" t="s">
        <v>14</v>
      </c>
      <c r="E336" s="93" t="s">
        <v>495</v>
      </c>
      <c r="F336" s="93" t="s">
        <v>454</v>
      </c>
      <c r="G336" s="93" t="s">
        <v>730</v>
      </c>
      <c r="H336" s="93" t="s">
        <v>486</v>
      </c>
      <c r="I336" s="92">
        <f t="shared" si="69"/>
        <v>1530400</v>
      </c>
      <c r="J336" s="92">
        <f t="shared" si="69"/>
        <v>1530400</v>
      </c>
      <c r="K336" s="92">
        <f t="shared" si="69"/>
        <v>0</v>
      </c>
      <c r="L336" s="90"/>
    </row>
    <row r="337" spans="1:12" ht="12.75">
      <c r="A337" s="93"/>
      <c r="B337" s="109" t="s">
        <v>733</v>
      </c>
      <c r="C337" s="108"/>
      <c r="D337" s="93" t="s">
        <v>14</v>
      </c>
      <c r="E337" s="93" t="s">
        <v>495</v>
      </c>
      <c r="F337" s="93" t="s">
        <v>454</v>
      </c>
      <c r="G337" s="93" t="s">
        <v>730</v>
      </c>
      <c r="H337" s="93" t="s">
        <v>731</v>
      </c>
      <c r="I337" s="92">
        <v>1530400</v>
      </c>
      <c r="J337" s="91">
        <v>1530400</v>
      </c>
      <c r="K337" s="91">
        <f>I337-J337</f>
        <v>0</v>
      </c>
      <c r="L337" s="90"/>
    </row>
    <row r="338" spans="1:12" ht="12.75">
      <c r="A338" s="93"/>
      <c r="B338" s="114" t="s">
        <v>841</v>
      </c>
      <c r="C338" s="110"/>
      <c r="D338" s="96" t="s">
        <v>14</v>
      </c>
      <c r="E338" s="96" t="s">
        <v>495</v>
      </c>
      <c r="F338" s="96" t="s">
        <v>454</v>
      </c>
      <c r="G338" s="96" t="s">
        <v>840</v>
      </c>
      <c r="H338" s="96"/>
      <c r="I338" s="86">
        <f aca="true" t="shared" si="70" ref="I338:K340">I339</f>
        <v>4000000</v>
      </c>
      <c r="J338" s="85">
        <f t="shared" si="70"/>
        <v>0</v>
      </c>
      <c r="K338" s="85">
        <f t="shared" si="70"/>
        <v>0</v>
      </c>
      <c r="L338" s="90"/>
    </row>
    <row r="339" spans="1:12" ht="24">
      <c r="A339" s="93"/>
      <c r="B339" s="95" t="s">
        <v>90</v>
      </c>
      <c r="C339" s="108"/>
      <c r="D339" s="93" t="s">
        <v>14</v>
      </c>
      <c r="E339" s="93" t="s">
        <v>495</v>
      </c>
      <c r="F339" s="93" t="s">
        <v>454</v>
      </c>
      <c r="G339" s="93" t="s">
        <v>840</v>
      </c>
      <c r="H339" s="93" t="s">
        <v>65</v>
      </c>
      <c r="I339" s="92">
        <f t="shared" si="70"/>
        <v>4000000</v>
      </c>
      <c r="J339" s="91">
        <f t="shared" si="70"/>
        <v>0</v>
      </c>
      <c r="K339" s="91">
        <f t="shared" si="70"/>
        <v>0</v>
      </c>
      <c r="L339" s="90"/>
    </row>
    <row r="340" spans="1:12" ht="24">
      <c r="A340" s="93"/>
      <c r="B340" s="95" t="s">
        <v>465</v>
      </c>
      <c r="C340" s="108"/>
      <c r="D340" s="93" t="s">
        <v>14</v>
      </c>
      <c r="E340" s="93" t="s">
        <v>495</v>
      </c>
      <c r="F340" s="93" t="s">
        <v>454</v>
      </c>
      <c r="G340" s="93" t="s">
        <v>840</v>
      </c>
      <c r="H340" s="93" t="s">
        <v>464</v>
      </c>
      <c r="I340" s="92">
        <f t="shared" si="70"/>
        <v>4000000</v>
      </c>
      <c r="J340" s="91">
        <f t="shared" si="70"/>
        <v>0</v>
      </c>
      <c r="K340" s="91">
        <f t="shared" si="70"/>
        <v>0</v>
      </c>
      <c r="L340" s="90"/>
    </row>
    <row r="341" spans="1:12" ht="30.75" customHeight="1">
      <c r="A341" s="93"/>
      <c r="B341" s="109" t="s">
        <v>252</v>
      </c>
      <c r="C341" s="108"/>
      <c r="D341" s="93" t="s">
        <v>14</v>
      </c>
      <c r="E341" s="93" t="s">
        <v>495</v>
      </c>
      <c r="F341" s="93" t="s">
        <v>454</v>
      </c>
      <c r="G341" s="93" t="s">
        <v>840</v>
      </c>
      <c r="H341" s="93" t="s">
        <v>496</v>
      </c>
      <c r="I341" s="92">
        <v>4000000</v>
      </c>
      <c r="J341" s="91">
        <v>0</v>
      </c>
      <c r="K341" s="91">
        <v>0</v>
      </c>
      <c r="L341" s="90"/>
    </row>
    <row r="342" spans="1:12" ht="41.25" customHeight="1">
      <c r="A342" s="93"/>
      <c r="B342" s="197" t="s">
        <v>905</v>
      </c>
      <c r="C342" s="110"/>
      <c r="D342" s="96" t="s">
        <v>14</v>
      </c>
      <c r="E342" s="96" t="s">
        <v>495</v>
      </c>
      <c r="F342" s="96" t="s">
        <v>454</v>
      </c>
      <c r="G342" s="96" t="s">
        <v>904</v>
      </c>
      <c r="H342" s="96" t="s">
        <v>456</v>
      </c>
      <c r="I342" s="86">
        <v>78400</v>
      </c>
      <c r="J342" s="85">
        <v>0</v>
      </c>
      <c r="K342" s="85">
        <v>0</v>
      </c>
      <c r="L342" s="90"/>
    </row>
    <row r="343" spans="1:12" ht="30.75" customHeight="1">
      <c r="A343" s="93"/>
      <c r="B343" s="108" t="s">
        <v>317</v>
      </c>
      <c r="C343" s="108"/>
      <c r="D343" s="93" t="s">
        <v>14</v>
      </c>
      <c r="E343" s="93" t="s">
        <v>495</v>
      </c>
      <c r="F343" s="93" t="s">
        <v>454</v>
      </c>
      <c r="G343" s="93" t="s">
        <v>904</v>
      </c>
      <c r="H343" s="93" t="s">
        <v>487</v>
      </c>
      <c r="I343" s="92">
        <v>78400</v>
      </c>
      <c r="J343" s="91">
        <v>0</v>
      </c>
      <c r="K343" s="91">
        <v>0</v>
      </c>
      <c r="L343" s="90"/>
    </row>
    <row r="344" spans="1:12" ht="18" customHeight="1">
      <c r="A344" s="93"/>
      <c r="B344" s="97" t="s">
        <v>319</v>
      </c>
      <c r="C344" s="108"/>
      <c r="D344" s="93" t="s">
        <v>14</v>
      </c>
      <c r="E344" s="93" t="s">
        <v>495</v>
      </c>
      <c r="F344" s="93" t="s">
        <v>454</v>
      </c>
      <c r="G344" s="93" t="s">
        <v>904</v>
      </c>
      <c r="H344" s="93" t="s">
        <v>486</v>
      </c>
      <c r="I344" s="92">
        <v>78400</v>
      </c>
      <c r="J344" s="91">
        <v>0</v>
      </c>
      <c r="K344" s="91">
        <v>0</v>
      </c>
      <c r="L344" s="90"/>
    </row>
    <row r="345" spans="1:12" ht="19.5" customHeight="1">
      <c r="A345" s="93"/>
      <c r="B345" s="109" t="s">
        <v>733</v>
      </c>
      <c r="C345" s="108"/>
      <c r="D345" s="93" t="s">
        <v>14</v>
      </c>
      <c r="E345" s="93" t="s">
        <v>495</v>
      </c>
      <c r="F345" s="93" t="s">
        <v>454</v>
      </c>
      <c r="G345" s="93" t="s">
        <v>904</v>
      </c>
      <c r="H345" s="93" t="s">
        <v>731</v>
      </c>
      <c r="I345" s="92">
        <v>78400</v>
      </c>
      <c r="J345" s="91">
        <v>0</v>
      </c>
      <c r="K345" s="91">
        <v>0</v>
      </c>
      <c r="L345" s="90"/>
    </row>
    <row r="346" spans="1:12" ht="56.25" customHeight="1">
      <c r="A346" s="93"/>
      <c r="B346" s="114" t="s">
        <v>712</v>
      </c>
      <c r="C346" s="108"/>
      <c r="D346" s="96" t="s">
        <v>14</v>
      </c>
      <c r="E346" s="96" t="s">
        <v>495</v>
      </c>
      <c r="F346" s="96" t="s">
        <v>454</v>
      </c>
      <c r="G346" s="96" t="s">
        <v>716</v>
      </c>
      <c r="H346" s="96" t="s">
        <v>456</v>
      </c>
      <c r="I346" s="86">
        <f>I347+I351</f>
        <v>1807006.76</v>
      </c>
      <c r="J346" s="86">
        <f>J347+J351</f>
        <v>1465400</v>
      </c>
      <c r="K346" s="86">
        <f>K347+K351</f>
        <v>341606.76</v>
      </c>
      <c r="L346" s="90"/>
    </row>
    <row r="347" spans="1:12" ht="48">
      <c r="A347" s="93"/>
      <c r="B347" s="99" t="s">
        <v>736</v>
      </c>
      <c r="C347" s="108"/>
      <c r="D347" s="96" t="s">
        <v>14</v>
      </c>
      <c r="E347" s="96" t="s">
        <v>495</v>
      </c>
      <c r="F347" s="96" t="s">
        <v>454</v>
      </c>
      <c r="G347" s="96" t="s">
        <v>735</v>
      </c>
      <c r="H347" s="96" t="s">
        <v>456</v>
      </c>
      <c r="I347" s="86">
        <f aca="true" t="shared" si="71" ref="I347:K349">I348</f>
        <v>1530406.76</v>
      </c>
      <c r="J347" s="86">
        <f t="shared" si="71"/>
        <v>1465400</v>
      </c>
      <c r="K347" s="86">
        <f t="shared" si="71"/>
        <v>65006.76000000001</v>
      </c>
      <c r="L347" s="90"/>
    </row>
    <row r="348" spans="1:12" ht="24">
      <c r="A348" s="93"/>
      <c r="B348" s="108" t="s">
        <v>317</v>
      </c>
      <c r="C348" s="108"/>
      <c r="D348" s="93" t="s">
        <v>14</v>
      </c>
      <c r="E348" s="93" t="s">
        <v>495</v>
      </c>
      <c r="F348" s="93" t="s">
        <v>454</v>
      </c>
      <c r="G348" s="93" t="s">
        <v>735</v>
      </c>
      <c r="H348" s="93" t="s">
        <v>487</v>
      </c>
      <c r="I348" s="92">
        <f t="shared" si="71"/>
        <v>1530406.76</v>
      </c>
      <c r="J348" s="92">
        <f t="shared" si="71"/>
        <v>1465400</v>
      </c>
      <c r="K348" s="92">
        <f t="shared" si="71"/>
        <v>65006.76000000001</v>
      </c>
      <c r="L348" s="90"/>
    </row>
    <row r="349" spans="1:12" ht="12.75">
      <c r="A349" s="93"/>
      <c r="B349" s="97" t="s">
        <v>319</v>
      </c>
      <c r="C349" s="108"/>
      <c r="D349" s="93" t="s">
        <v>14</v>
      </c>
      <c r="E349" s="93" t="s">
        <v>495</v>
      </c>
      <c r="F349" s="93" t="s">
        <v>454</v>
      </c>
      <c r="G349" s="93" t="s">
        <v>735</v>
      </c>
      <c r="H349" s="93" t="s">
        <v>486</v>
      </c>
      <c r="I349" s="92">
        <f t="shared" si="71"/>
        <v>1530406.76</v>
      </c>
      <c r="J349" s="92">
        <f t="shared" si="71"/>
        <v>1465400</v>
      </c>
      <c r="K349" s="92">
        <f t="shared" si="71"/>
        <v>65006.76000000001</v>
      </c>
      <c r="L349" s="90"/>
    </row>
    <row r="350" spans="1:12" ht="48">
      <c r="A350" s="93"/>
      <c r="B350" s="111" t="s">
        <v>321</v>
      </c>
      <c r="C350" s="108"/>
      <c r="D350" s="93" t="s">
        <v>14</v>
      </c>
      <c r="E350" s="93" t="s">
        <v>495</v>
      </c>
      <c r="F350" s="93" t="s">
        <v>454</v>
      </c>
      <c r="G350" s="93" t="s">
        <v>735</v>
      </c>
      <c r="H350" s="93" t="s">
        <v>485</v>
      </c>
      <c r="I350" s="92">
        <v>1530406.76</v>
      </c>
      <c r="J350" s="92">
        <v>1465400</v>
      </c>
      <c r="K350" s="91">
        <f>I350-J350</f>
        <v>65006.76000000001</v>
      </c>
      <c r="L350" s="90"/>
    </row>
    <row r="351" spans="1:12" ht="36">
      <c r="A351" s="93"/>
      <c r="B351" s="99" t="s">
        <v>715</v>
      </c>
      <c r="C351" s="108"/>
      <c r="D351" s="96" t="s">
        <v>14</v>
      </c>
      <c r="E351" s="96" t="s">
        <v>495</v>
      </c>
      <c r="F351" s="96" t="s">
        <v>454</v>
      </c>
      <c r="G351" s="96" t="s">
        <v>714</v>
      </c>
      <c r="H351" s="96" t="s">
        <v>456</v>
      </c>
      <c r="I351" s="86">
        <f aca="true" t="shared" si="72" ref="I351:K353">I352</f>
        <v>276600</v>
      </c>
      <c r="J351" s="86">
        <f t="shared" si="72"/>
        <v>0</v>
      </c>
      <c r="K351" s="86">
        <f t="shared" si="72"/>
        <v>276600</v>
      </c>
      <c r="L351" s="90"/>
    </row>
    <row r="352" spans="1:12" ht="24">
      <c r="A352" s="93"/>
      <c r="B352" s="104" t="s">
        <v>90</v>
      </c>
      <c r="C352" s="108"/>
      <c r="D352" s="93" t="s">
        <v>14</v>
      </c>
      <c r="E352" s="93" t="s">
        <v>495</v>
      </c>
      <c r="F352" s="93" t="s">
        <v>454</v>
      </c>
      <c r="G352" s="93" t="s">
        <v>714</v>
      </c>
      <c r="H352" s="93" t="s">
        <v>65</v>
      </c>
      <c r="I352" s="92">
        <f t="shared" si="72"/>
        <v>276600</v>
      </c>
      <c r="J352" s="92">
        <f t="shared" si="72"/>
        <v>0</v>
      </c>
      <c r="K352" s="92">
        <f t="shared" si="72"/>
        <v>276600</v>
      </c>
      <c r="L352" s="90"/>
    </row>
    <row r="353" spans="1:12" ht="24">
      <c r="A353" s="93"/>
      <c r="B353" s="104" t="s">
        <v>465</v>
      </c>
      <c r="C353" s="108"/>
      <c r="D353" s="93" t="s">
        <v>14</v>
      </c>
      <c r="E353" s="93" t="s">
        <v>495</v>
      </c>
      <c r="F353" s="93" t="s">
        <v>454</v>
      </c>
      <c r="G353" s="93" t="s">
        <v>714</v>
      </c>
      <c r="H353" s="93" t="s">
        <v>464</v>
      </c>
      <c r="I353" s="92">
        <f t="shared" si="72"/>
        <v>276600</v>
      </c>
      <c r="J353" s="92">
        <f t="shared" si="72"/>
        <v>0</v>
      </c>
      <c r="K353" s="92">
        <f t="shared" si="72"/>
        <v>276600</v>
      </c>
      <c r="L353" s="90"/>
    </row>
    <row r="354" spans="1:12" ht="24">
      <c r="A354" s="93"/>
      <c r="B354" s="104" t="s">
        <v>252</v>
      </c>
      <c r="C354" s="108"/>
      <c r="D354" s="93" t="s">
        <v>14</v>
      </c>
      <c r="E354" s="93" t="s">
        <v>495</v>
      </c>
      <c r="F354" s="93" t="s">
        <v>454</v>
      </c>
      <c r="G354" s="93" t="s">
        <v>714</v>
      </c>
      <c r="H354" s="93" t="s">
        <v>496</v>
      </c>
      <c r="I354" s="92">
        <v>276600</v>
      </c>
      <c r="J354" s="92">
        <v>0</v>
      </c>
      <c r="K354" s="92">
        <f>I354-J354</f>
        <v>276600</v>
      </c>
      <c r="L354" s="90"/>
    </row>
    <row r="355" spans="1:12" ht="36">
      <c r="A355" s="93"/>
      <c r="B355" s="116" t="s">
        <v>691</v>
      </c>
      <c r="C355" s="115"/>
      <c r="D355" s="96" t="s">
        <v>14</v>
      </c>
      <c r="E355" s="96" t="s">
        <v>495</v>
      </c>
      <c r="F355" s="96" t="s">
        <v>454</v>
      </c>
      <c r="G355" s="96" t="s">
        <v>696</v>
      </c>
      <c r="H355" s="96" t="s">
        <v>456</v>
      </c>
      <c r="I355" s="86">
        <f>I356</f>
        <v>2985393.24</v>
      </c>
      <c r="J355" s="86">
        <f>J356</f>
        <v>2450893.24</v>
      </c>
      <c r="K355" s="86">
        <f>K356</f>
        <v>534500</v>
      </c>
      <c r="L355" s="90"/>
    </row>
    <row r="356" spans="1:12" ht="25.5" customHeight="1">
      <c r="A356" s="93"/>
      <c r="B356" s="116" t="s">
        <v>694</v>
      </c>
      <c r="C356" s="115"/>
      <c r="D356" s="96" t="s">
        <v>14</v>
      </c>
      <c r="E356" s="96" t="s">
        <v>495</v>
      </c>
      <c r="F356" s="96" t="s">
        <v>454</v>
      </c>
      <c r="G356" s="96" t="s">
        <v>695</v>
      </c>
      <c r="H356" s="96" t="s">
        <v>456</v>
      </c>
      <c r="I356" s="86">
        <f>I357+I363+I367</f>
        <v>2985393.24</v>
      </c>
      <c r="J356" s="86">
        <f>J357+J363+J367</f>
        <v>2450893.24</v>
      </c>
      <c r="K356" s="86">
        <f>K357+K363+K367</f>
        <v>534500</v>
      </c>
      <c r="L356" s="90"/>
    </row>
    <row r="357" spans="1:12" ht="25.5" customHeight="1">
      <c r="A357" s="93"/>
      <c r="B357" s="98" t="s">
        <v>467</v>
      </c>
      <c r="C357" s="98"/>
      <c r="D357" s="96" t="s">
        <v>14</v>
      </c>
      <c r="E357" s="96" t="s">
        <v>495</v>
      </c>
      <c r="F357" s="96" t="s">
        <v>454</v>
      </c>
      <c r="G357" s="96" t="s">
        <v>693</v>
      </c>
      <c r="H357" s="96" t="s">
        <v>456</v>
      </c>
      <c r="I357" s="86">
        <f aca="true" t="shared" si="73" ref="I357:K358">I358</f>
        <v>2016193.24</v>
      </c>
      <c r="J357" s="86">
        <f t="shared" si="73"/>
        <v>1481693.24</v>
      </c>
      <c r="K357" s="86">
        <f t="shared" si="73"/>
        <v>534500</v>
      </c>
      <c r="L357" s="90"/>
    </row>
    <row r="358" spans="1:12" ht="24">
      <c r="A358" s="93"/>
      <c r="B358" s="98" t="s">
        <v>488</v>
      </c>
      <c r="C358" s="98"/>
      <c r="D358" s="96" t="s">
        <v>14</v>
      </c>
      <c r="E358" s="96" t="s">
        <v>495</v>
      </c>
      <c r="F358" s="96" t="s">
        <v>454</v>
      </c>
      <c r="G358" s="96" t="s">
        <v>692</v>
      </c>
      <c r="H358" s="96" t="s">
        <v>456</v>
      </c>
      <c r="I358" s="86">
        <f t="shared" si="73"/>
        <v>2016193.24</v>
      </c>
      <c r="J358" s="85">
        <f t="shared" si="73"/>
        <v>1481693.24</v>
      </c>
      <c r="K358" s="85">
        <f>I358-J358</f>
        <v>534500</v>
      </c>
      <c r="L358" s="90"/>
    </row>
    <row r="359" spans="1:12" ht="24.75" customHeight="1">
      <c r="A359" s="93"/>
      <c r="B359" s="108" t="s">
        <v>317</v>
      </c>
      <c r="C359" s="108"/>
      <c r="D359" s="93" t="s">
        <v>14</v>
      </c>
      <c r="E359" s="93" t="s">
        <v>495</v>
      </c>
      <c r="F359" s="93" t="s">
        <v>454</v>
      </c>
      <c r="G359" s="93" t="s">
        <v>692</v>
      </c>
      <c r="H359" s="93" t="s">
        <v>487</v>
      </c>
      <c r="I359" s="92">
        <f>I360</f>
        <v>2016193.24</v>
      </c>
      <c r="J359" s="91">
        <f>J360</f>
        <v>1481693.24</v>
      </c>
      <c r="K359" s="91">
        <f>I359-J359</f>
        <v>534500</v>
      </c>
      <c r="L359" s="90"/>
    </row>
    <row r="360" spans="1:12" ht="12.75">
      <c r="A360" s="93"/>
      <c r="B360" s="97" t="s">
        <v>319</v>
      </c>
      <c r="C360" s="97"/>
      <c r="D360" s="93" t="s">
        <v>14</v>
      </c>
      <c r="E360" s="93" t="s">
        <v>495</v>
      </c>
      <c r="F360" s="93" t="s">
        <v>454</v>
      </c>
      <c r="G360" s="93" t="s">
        <v>692</v>
      </c>
      <c r="H360" s="93" t="s">
        <v>486</v>
      </c>
      <c r="I360" s="92">
        <f>I361+I362</f>
        <v>2016193.24</v>
      </c>
      <c r="J360" s="92">
        <f>J361+J362</f>
        <v>1481693.24</v>
      </c>
      <c r="K360" s="92">
        <f>K361+K362</f>
        <v>534500</v>
      </c>
      <c r="L360" s="90"/>
    </row>
    <row r="361" spans="1:12" ht="48">
      <c r="A361" s="93"/>
      <c r="B361" s="111" t="s">
        <v>321</v>
      </c>
      <c r="C361" s="108"/>
      <c r="D361" s="93" t="s">
        <v>14</v>
      </c>
      <c r="E361" s="93" t="s">
        <v>495</v>
      </c>
      <c r="F361" s="93" t="s">
        <v>454</v>
      </c>
      <c r="G361" s="93" t="s">
        <v>692</v>
      </c>
      <c r="H361" s="93" t="s">
        <v>485</v>
      </c>
      <c r="I361" s="92">
        <v>1873000</v>
      </c>
      <c r="J361" s="91">
        <v>1338500</v>
      </c>
      <c r="K361" s="91">
        <f>I361-J361</f>
        <v>534500</v>
      </c>
      <c r="L361" s="90"/>
    </row>
    <row r="362" spans="1:12" ht="12.75">
      <c r="A362" s="93"/>
      <c r="B362" s="109" t="s">
        <v>733</v>
      </c>
      <c r="C362" s="108"/>
      <c r="D362" s="93" t="s">
        <v>14</v>
      </c>
      <c r="E362" s="93" t="s">
        <v>495</v>
      </c>
      <c r="F362" s="93" t="s">
        <v>454</v>
      </c>
      <c r="G362" s="93" t="s">
        <v>692</v>
      </c>
      <c r="H362" s="93" t="s">
        <v>731</v>
      </c>
      <c r="I362" s="92">
        <v>143193.24</v>
      </c>
      <c r="J362" s="91">
        <v>143193.24</v>
      </c>
      <c r="K362" s="91">
        <f>I362-J362</f>
        <v>0</v>
      </c>
      <c r="L362" s="90"/>
    </row>
    <row r="363" spans="1:12" ht="24">
      <c r="A363" s="93"/>
      <c r="B363" s="114" t="s">
        <v>732</v>
      </c>
      <c r="C363" s="108"/>
      <c r="D363" s="96" t="s">
        <v>14</v>
      </c>
      <c r="E363" s="96" t="s">
        <v>495</v>
      </c>
      <c r="F363" s="96" t="s">
        <v>454</v>
      </c>
      <c r="G363" s="96" t="s">
        <v>734</v>
      </c>
      <c r="H363" s="96" t="s">
        <v>456</v>
      </c>
      <c r="I363" s="86">
        <f aca="true" t="shared" si="74" ref="I363:K365">I364</f>
        <v>484600</v>
      </c>
      <c r="J363" s="86">
        <f t="shared" si="74"/>
        <v>484600</v>
      </c>
      <c r="K363" s="86">
        <f t="shared" si="74"/>
        <v>0</v>
      </c>
      <c r="L363" s="90"/>
    </row>
    <row r="364" spans="1:12" ht="24">
      <c r="A364" s="93"/>
      <c r="B364" s="108" t="s">
        <v>317</v>
      </c>
      <c r="C364" s="108"/>
      <c r="D364" s="93" t="s">
        <v>14</v>
      </c>
      <c r="E364" s="93" t="s">
        <v>495</v>
      </c>
      <c r="F364" s="93" t="s">
        <v>454</v>
      </c>
      <c r="G364" s="93" t="s">
        <v>734</v>
      </c>
      <c r="H364" s="93" t="s">
        <v>487</v>
      </c>
      <c r="I364" s="92">
        <f t="shared" si="74"/>
        <v>484600</v>
      </c>
      <c r="J364" s="92">
        <f t="shared" si="74"/>
        <v>484600</v>
      </c>
      <c r="K364" s="92">
        <f t="shared" si="74"/>
        <v>0</v>
      </c>
      <c r="L364" s="90"/>
    </row>
    <row r="365" spans="1:12" ht="12.75">
      <c r="A365" s="93"/>
      <c r="B365" s="97" t="s">
        <v>319</v>
      </c>
      <c r="C365" s="108"/>
      <c r="D365" s="93" t="s">
        <v>14</v>
      </c>
      <c r="E365" s="93" t="s">
        <v>495</v>
      </c>
      <c r="F365" s="93" t="s">
        <v>454</v>
      </c>
      <c r="G365" s="93" t="s">
        <v>734</v>
      </c>
      <c r="H365" s="93" t="s">
        <v>486</v>
      </c>
      <c r="I365" s="92">
        <f t="shared" si="74"/>
        <v>484600</v>
      </c>
      <c r="J365" s="92">
        <f t="shared" si="74"/>
        <v>484600</v>
      </c>
      <c r="K365" s="92">
        <f t="shared" si="74"/>
        <v>0</v>
      </c>
      <c r="L365" s="90"/>
    </row>
    <row r="366" spans="1:12" ht="12.75">
      <c r="A366" s="93"/>
      <c r="B366" s="109" t="s">
        <v>733</v>
      </c>
      <c r="C366" s="108"/>
      <c r="D366" s="93" t="s">
        <v>14</v>
      </c>
      <c r="E366" s="93" t="s">
        <v>495</v>
      </c>
      <c r="F366" s="93" t="s">
        <v>454</v>
      </c>
      <c r="G366" s="93" t="s">
        <v>734</v>
      </c>
      <c r="H366" s="93" t="s">
        <v>731</v>
      </c>
      <c r="I366" s="92">
        <v>484600</v>
      </c>
      <c r="J366" s="92">
        <v>484600</v>
      </c>
      <c r="K366" s="91">
        <f>I366-J366</f>
        <v>0</v>
      </c>
      <c r="L366" s="90"/>
    </row>
    <row r="367" spans="1:12" ht="48">
      <c r="A367" s="93"/>
      <c r="B367" s="110" t="s">
        <v>712</v>
      </c>
      <c r="C367" s="108"/>
      <c r="D367" s="96" t="s">
        <v>14</v>
      </c>
      <c r="E367" s="96" t="s">
        <v>495</v>
      </c>
      <c r="F367" s="96" t="s">
        <v>454</v>
      </c>
      <c r="G367" s="96" t="s">
        <v>741</v>
      </c>
      <c r="H367" s="96" t="s">
        <v>456</v>
      </c>
      <c r="I367" s="86">
        <f aca="true" t="shared" si="75" ref="I367:K370">I368</f>
        <v>484600</v>
      </c>
      <c r="J367" s="86">
        <f t="shared" si="75"/>
        <v>484600</v>
      </c>
      <c r="K367" s="86">
        <f t="shared" si="75"/>
        <v>0</v>
      </c>
      <c r="L367" s="90"/>
    </row>
    <row r="368" spans="1:12" ht="48">
      <c r="A368" s="93"/>
      <c r="B368" s="110" t="s">
        <v>736</v>
      </c>
      <c r="C368" s="110"/>
      <c r="D368" s="96" t="s">
        <v>14</v>
      </c>
      <c r="E368" s="96" t="s">
        <v>495</v>
      </c>
      <c r="F368" s="96" t="s">
        <v>454</v>
      </c>
      <c r="G368" s="96" t="s">
        <v>740</v>
      </c>
      <c r="H368" s="96" t="s">
        <v>456</v>
      </c>
      <c r="I368" s="86">
        <f t="shared" si="75"/>
        <v>484600</v>
      </c>
      <c r="J368" s="86">
        <f t="shared" si="75"/>
        <v>484600</v>
      </c>
      <c r="K368" s="86">
        <f t="shared" si="75"/>
        <v>0</v>
      </c>
      <c r="L368" s="90"/>
    </row>
    <row r="369" spans="1:12" ht="24">
      <c r="A369" s="93"/>
      <c r="B369" s="108" t="s">
        <v>317</v>
      </c>
      <c r="C369" s="108"/>
      <c r="D369" s="93" t="s">
        <v>14</v>
      </c>
      <c r="E369" s="93" t="s">
        <v>495</v>
      </c>
      <c r="F369" s="93" t="s">
        <v>454</v>
      </c>
      <c r="G369" s="93" t="s">
        <v>740</v>
      </c>
      <c r="H369" s="93" t="s">
        <v>487</v>
      </c>
      <c r="I369" s="92">
        <f t="shared" si="75"/>
        <v>484600</v>
      </c>
      <c r="J369" s="92">
        <f t="shared" si="75"/>
        <v>484600</v>
      </c>
      <c r="K369" s="92">
        <f t="shared" si="75"/>
        <v>0</v>
      </c>
      <c r="L369" s="90"/>
    </row>
    <row r="370" spans="1:12" ht="12.75">
      <c r="A370" s="93"/>
      <c r="B370" s="97" t="s">
        <v>319</v>
      </c>
      <c r="C370" s="108"/>
      <c r="D370" s="93" t="s">
        <v>14</v>
      </c>
      <c r="E370" s="93" t="s">
        <v>495</v>
      </c>
      <c r="F370" s="93" t="s">
        <v>454</v>
      </c>
      <c r="G370" s="93" t="s">
        <v>740</v>
      </c>
      <c r="H370" s="93" t="s">
        <v>486</v>
      </c>
      <c r="I370" s="92">
        <f t="shared" si="75"/>
        <v>484600</v>
      </c>
      <c r="J370" s="92">
        <f t="shared" si="75"/>
        <v>484600</v>
      </c>
      <c r="K370" s="92">
        <f t="shared" si="75"/>
        <v>0</v>
      </c>
      <c r="L370" s="90"/>
    </row>
    <row r="371" spans="1:12" ht="48">
      <c r="A371" s="93"/>
      <c r="B371" s="111" t="s">
        <v>321</v>
      </c>
      <c r="C371" s="108"/>
      <c r="D371" s="93" t="s">
        <v>14</v>
      </c>
      <c r="E371" s="93" t="s">
        <v>495</v>
      </c>
      <c r="F371" s="93" t="s">
        <v>454</v>
      </c>
      <c r="G371" s="93" t="s">
        <v>740</v>
      </c>
      <c r="H371" s="93" t="s">
        <v>485</v>
      </c>
      <c r="I371" s="92">
        <v>484600</v>
      </c>
      <c r="J371" s="92">
        <v>484600</v>
      </c>
      <c r="K371" s="91">
        <f>I371-J371</f>
        <v>0</v>
      </c>
      <c r="L371" s="90"/>
    </row>
    <row r="372" spans="1:12" ht="12.75">
      <c r="A372" s="93"/>
      <c r="B372" s="99" t="s">
        <v>494</v>
      </c>
      <c r="C372" s="99"/>
      <c r="D372" s="96" t="s">
        <v>14</v>
      </c>
      <c r="E372" s="96" t="s">
        <v>491</v>
      </c>
      <c r="F372" s="96" t="s">
        <v>475</v>
      </c>
      <c r="G372" s="106" t="s">
        <v>622</v>
      </c>
      <c r="H372" s="96" t="s">
        <v>456</v>
      </c>
      <c r="I372" s="86">
        <f aca="true" t="shared" si="76" ref="I372:K373">I373</f>
        <v>232900</v>
      </c>
      <c r="J372" s="86">
        <f t="shared" si="76"/>
        <v>174650</v>
      </c>
      <c r="K372" s="86">
        <f t="shared" si="76"/>
        <v>58250</v>
      </c>
      <c r="L372" s="90"/>
    </row>
    <row r="373" spans="1:12" ht="12.75">
      <c r="A373" s="93"/>
      <c r="B373" s="99" t="s">
        <v>379</v>
      </c>
      <c r="C373" s="99"/>
      <c r="D373" s="96" t="s">
        <v>14</v>
      </c>
      <c r="E373" s="96" t="s">
        <v>491</v>
      </c>
      <c r="F373" s="96" t="s">
        <v>454</v>
      </c>
      <c r="G373" s="106" t="s">
        <v>622</v>
      </c>
      <c r="H373" s="96" t="s">
        <v>456</v>
      </c>
      <c r="I373" s="86">
        <f t="shared" si="76"/>
        <v>232900</v>
      </c>
      <c r="J373" s="86">
        <f t="shared" si="76"/>
        <v>174650</v>
      </c>
      <c r="K373" s="86">
        <f t="shared" si="76"/>
        <v>58250</v>
      </c>
      <c r="L373" s="90"/>
    </row>
    <row r="374" spans="1:12" ht="24">
      <c r="A374" s="93"/>
      <c r="B374" s="98" t="s">
        <v>460</v>
      </c>
      <c r="C374" s="98"/>
      <c r="D374" s="96" t="s">
        <v>14</v>
      </c>
      <c r="E374" s="96" t="s">
        <v>491</v>
      </c>
      <c r="F374" s="96" t="s">
        <v>454</v>
      </c>
      <c r="G374" s="96" t="s">
        <v>621</v>
      </c>
      <c r="H374" s="96" t="s">
        <v>456</v>
      </c>
      <c r="I374" s="86">
        <f aca="true" t="shared" si="77" ref="I374:J378">I375</f>
        <v>232900</v>
      </c>
      <c r="J374" s="85">
        <f t="shared" si="77"/>
        <v>174650</v>
      </c>
      <c r="K374" s="85">
        <f aca="true" t="shared" si="78" ref="K374:K380">I374-J374</f>
        <v>58250</v>
      </c>
      <c r="L374" s="90"/>
    </row>
    <row r="375" spans="1:12" ht="27" customHeight="1">
      <c r="A375" s="93"/>
      <c r="B375" s="98" t="s">
        <v>459</v>
      </c>
      <c r="C375" s="98"/>
      <c r="D375" s="96" t="s">
        <v>14</v>
      </c>
      <c r="E375" s="96" t="s">
        <v>491</v>
      </c>
      <c r="F375" s="96" t="s">
        <v>454</v>
      </c>
      <c r="G375" s="96" t="s">
        <v>620</v>
      </c>
      <c r="H375" s="96" t="s">
        <v>456</v>
      </c>
      <c r="I375" s="86">
        <f t="shared" si="77"/>
        <v>232900</v>
      </c>
      <c r="J375" s="85">
        <f t="shared" si="77"/>
        <v>174650</v>
      </c>
      <c r="K375" s="85">
        <f t="shared" si="78"/>
        <v>58250</v>
      </c>
      <c r="L375" s="90"/>
    </row>
    <row r="376" spans="1:12" s="83" customFormat="1" ht="48">
      <c r="A376" s="96"/>
      <c r="B376" s="99" t="s">
        <v>493</v>
      </c>
      <c r="C376" s="99"/>
      <c r="D376" s="96" t="s">
        <v>14</v>
      </c>
      <c r="E376" s="96" t="s">
        <v>491</v>
      </c>
      <c r="F376" s="96" t="s">
        <v>454</v>
      </c>
      <c r="G376" s="96" t="s">
        <v>625</v>
      </c>
      <c r="H376" s="96" t="s">
        <v>456</v>
      </c>
      <c r="I376" s="86">
        <f t="shared" si="77"/>
        <v>232900</v>
      </c>
      <c r="J376" s="85">
        <f t="shared" si="77"/>
        <v>174650</v>
      </c>
      <c r="K376" s="85">
        <f t="shared" si="78"/>
        <v>58250</v>
      </c>
      <c r="L376" s="90"/>
    </row>
    <row r="377" spans="1:12" s="83" customFormat="1" ht="48" customHeight="1">
      <c r="A377" s="96"/>
      <c r="B377" s="98" t="s">
        <v>492</v>
      </c>
      <c r="C377" s="98"/>
      <c r="D377" s="96" t="s">
        <v>14</v>
      </c>
      <c r="E377" s="96" t="s">
        <v>491</v>
      </c>
      <c r="F377" s="96" t="s">
        <v>454</v>
      </c>
      <c r="G377" s="96" t="s">
        <v>697</v>
      </c>
      <c r="H377" s="96" t="s">
        <v>456</v>
      </c>
      <c r="I377" s="86">
        <f t="shared" si="77"/>
        <v>232900</v>
      </c>
      <c r="J377" s="85">
        <f t="shared" si="77"/>
        <v>174650</v>
      </c>
      <c r="K377" s="85">
        <f t="shared" si="78"/>
        <v>58250</v>
      </c>
      <c r="L377" s="90"/>
    </row>
    <row r="378" spans="1:12" s="83" customFormat="1" ht="12.75">
      <c r="A378" s="96"/>
      <c r="B378" s="95" t="s">
        <v>113</v>
      </c>
      <c r="C378" s="95"/>
      <c r="D378" s="93" t="s">
        <v>14</v>
      </c>
      <c r="E378" s="93" t="s">
        <v>491</v>
      </c>
      <c r="F378" s="93" t="s">
        <v>454</v>
      </c>
      <c r="G378" s="93" t="s">
        <v>697</v>
      </c>
      <c r="H378" s="93" t="s">
        <v>415</v>
      </c>
      <c r="I378" s="92">
        <f t="shared" si="77"/>
        <v>232900</v>
      </c>
      <c r="J378" s="91">
        <f t="shared" si="77"/>
        <v>174650</v>
      </c>
      <c r="K378" s="91">
        <f t="shared" si="78"/>
        <v>58250</v>
      </c>
      <c r="L378" s="90"/>
    </row>
    <row r="379" spans="1:12" s="83" customFormat="1" ht="12.75">
      <c r="A379" s="96"/>
      <c r="B379" s="95" t="s">
        <v>58</v>
      </c>
      <c r="C379" s="95"/>
      <c r="D379" s="93" t="s">
        <v>14</v>
      </c>
      <c r="E379" s="93" t="s">
        <v>491</v>
      </c>
      <c r="F379" s="93" t="s">
        <v>454</v>
      </c>
      <c r="G379" s="93" t="s">
        <v>697</v>
      </c>
      <c r="H379" s="93" t="s">
        <v>452</v>
      </c>
      <c r="I379" s="92">
        <v>232900</v>
      </c>
      <c r="J379" s="91">
        <v>174650</v>
      </c>
      <c r="K379" s="91">
        <f t="shared" si="78"/>
        <v>58250</v>
      </c>
      <c r="L379" s="90"/>
    </row>
    <row r="380" spans="1:12" ht="12.75">
      <c r="A380" s="93"/>
      <c r="B380" s="99" t="s">
        <v>490</v>
      </c>
      <c r="C380" s="99"/>
      <c r="D380" s="96" t="s">
        <v>14</v>
      </c>
      <c r="E380" s="96" t="s">
        <v>480</v>
      </c>
      <c r="F380" s="96" t="s">
        <v>475</v>
      </c>
      <c r="G380" s="106" t="s">
        <v>622</v>
      </c>
      <c r="H380" s="96" t="s">
        <v>456</v>
      </c>
      <c r="I380" s="86">
        <f aca="true" t="shared" si="79" ref="I380:K383">I381</f>
        <v>478100</v>
      </c>
      <c r="J380" s="85">
        <f t="shared" si="79"/>
        <v>368922.72</v>
      </c>
      <c r="K380" s="85">
        <f t="shared" si="78"/>
        <v>109177.28000000003</v>
      </c>
      <c r="L380" s="90"/>
    </row>
    <row r="381" spans="1:12" ht="12.75">
      <c r="A381" s="93"/>
      <c r="B381" s="99" t="s">
        <v>489</v>
      </c>
      <c r="C381" s="99"/>
      <c r="D381" s="96" t="s">
        <v>14</v>
      </c>
      <c r="E381" s="96" t="s">
        <v>480</v>
      </c>
      <c r="F381" s="96" t="s">
        <v>454</v>
      </c>
      <c r="G381" s="106" t="s">
        <v>622</v>
      </c>
      <c r="H381" s="96" t="s">
        <v>456</v>
      </c>
      <c r="I381" s="86">
        <f t="shared" si="79"/>
        <v>478100</v>
      </c>
      <c r="J381" s="86">
        <f t="shared" si="79"/>
        <v>368922.72</v>
      </c>
      <c r="K381" s="86">
        <f>K382</f>
        <v>109177.28</v>
      </c>
      <c r="L381" s="90"/>
    </row>
    <row r="382" spans="1:12" ht="36">
      <c r="A382" s="93"/>
      <c r="B382" s="99" t="s">
        <v>859</v>
      </c>
      <c r="C382" s="99"/>
      <c r="D382" s="96" t="s">
        <v>14</v>
      </c>
      <c r="E382" s="96" t="s">
        <v>480</v>
      </c>
      <c r="F382" s="96" t="s">
        <v>454</v>
      </c>
      <c r="G382" s="135" t="s">
        <v>689</v>
      </c>
      <c r="H382" s="96" t="s">
        <v>456</v>
      </c>
      <c r="I382" s="86">
        <f>I383</f>
        <v>478100</v>
      </c>
      <c r="J382" s="86">
        <f t="shared" si="79"/>
        <v>368922.72</v>
      </c>
      <c r="K382" s="86">
        <f t="shared" si="79"/>
        <v>109177.28</v>
      </c>
      <c r="L382" s="90"/>
    </row>
    <row r="383" spans="1:12" ht="24">
      <c r="A383" s="93"/>
      <c r="B383" s="99" t="s">
        <v>701</v>
      </c>
      <c r="C383" s="99"/>
      <c r="D383" s="96" t="s">
        <v>14</v>
      </c>
      <c r="E383" s="96" t="s">
        <v>480</v>
      </c>
      <c r="F383" s="96" t="s">
        <v>454</v>
      </c>
      <c r="G383" s="135" t="s">
        <v>702</v>
      </c>
      <c r="H383" s="96" t="s">
        <v>456</v>
      </c>
      <c r="I383" s="86">
        <f>I384</f>
        <v>478100</v>
      </c>
      <c r="J383" s="86">
        <f t="shared" si="79"/>
        <v>368922.72</v>
      </c>
      <c r="K383" s="86">
        <f t="shared" si="79"/>
        <v>109177.28</v>
      </c>
      <c r="L383" s="90"/>
    </row>
    <row r="384" spans="1:12" ht="24">
      <c r="A384" s="93"/>
      <c r="B384" s="113" t="s">
        <v>703</v>
      </c>
      <c r="C384" s="112"/>
      <c r="D384" s="96" t="s">
        <v>14</v>
      </c>
      <c r="E384" s="96" t="s">
        <v>480</v>
      </c>
      <c r="F384" s="96" t="s">
        <v>454</v>
      </c>
      <c r="G384" s="135" t="s">
        <v>700</v>
      </c>
      <c r="H384" s="96" t="s">
        <v>456</v>
      </c>
      <c r="I384" s="86">
        <f>I385+I390</f>
        <v>478100</v>
      </c>
      <c r="J384" s="86">
        <f>J385+J390</f>
        <v>368922.72</v>
      </c>
      <c r="K384" s="86">
        <f>K385+K390</f>
        <v>109177.28</v>
      </c>
      <c r="L384" s="90"/>
    </row>
    <row r="385" spans="1:12" ht="48">
      <c r="A385" s="93"/>
      <c r="B385" s="98" t="s">
        <v>467</v>
      </c>
      <c r="C385" s="98"/>
      <c r="D385" s="96" t="s">
        <v>14</v>
      </c>
      <c r="E385" s="96" t="s">
        <v>480</v>
      </c>
      <c r="F385" s="96" t="s">
        <v>454</v>
      </c>
      <c r="G385" s="135" t="s">
        <v>699</v>
      </c>
      <c r="H385" s="96" t="s">
        <v>456</v>
      </c>
      <c r="I385" s="86">
        <f aca="true" t="shared" si="80" ref="I385:J388">I386</f>
        <v>413100</v>
      </c>
      <c r="J385" s="85">
        <f t="shared" si="80"/>
        <v>304000</v>
      </c>
      <c r="K385" s="85">
        <f>I385-J385</f>
        <v>109100</v>
      </c>
      <c r="L385" s="90"/>
    </row>
    <row r="386" spans="1:12" ht="24">
      <c r="A386" s="93"/>
      <c r="B386" s="98" t="s">
        <v>488</v>
      </c>
      <c r="C386" s="98"/>
      <c r="D386" s="96" t="s">
        <v>14</v>
      </c>
      <c r="E386" s="96" t="s">
        <v>480</v>
      </c>
      <c r="F386" s="96" t="s">
        <v>454</v>
      </c>
      <c r="G386" s="135" t="s">
        <v>698</v>
      </c>
      <c r="H386" s="96" t="s">
        <v>456</v>
      </c>
      <c r="I386" s="86">
        <f t="shared" si="80"/>
        <v>413100</v>
      </c>
      <c r="J386" s="85">
        <f t="shared" si="80"/>
        <v>304000</v>
      </c>
      <c r="K386" s="85">
        <f>I386-J386</f>
        <v>109100</v>
      </c>
      <c r="L386" s="90"/>
    </row>
    <row r="387" spans="1:12" s="83" customFormat="1" ht="25.5" customHeight="1">
      <c r="A387" s="96"/>
      <c r="B387" s="108" t="s">
        <v>317</v>
      </c>
      <c r="C387" s="108"/>
      <c r="D387" s="93" t="s">
        <v>14</v>
      </c>
      <c r="E387" s="93" t="s">
        <v>480</v>
      </c>
      <c r="F387" s="93" t="s">
        <v>454</v>
      </c>
      <c r="G387" s="107" t="s">
        <v>698</v>
      </c>
      <c r="H387" s="93" t="s">
        <v>487</v>
      </c>
      <c r="I387" s="92">
        <f t="shared" si="80"/>
        <v>413100</v>
      </c>
      <c r="J387" s="91">
        <f t="shared" si="80"/>
        <v>304000</v>
      </c>
      <c r="K387" s="91">
        <f>I387-J387</f>
        <v>109100</v>
      </c>
      <c r="L387" s="90"/>
    </row>
    <row r="388" spans="1:12" s="83" customFormat="1" ht="12.75">
      <c r="A388" s="96"/>
      <c r="B388" s="97" t="s">
        <v>319</v>
      </c>
      <c r="C388" s="97"/>
      <c r="D388" s="93" t="s">
        <v>14</v>
      </c>
      <c r="E388" s="93" t="s">
        <v>480</v>
      </c>
      <c r="F388" s="93" t="s">
        <v>454</v>
      </c>
      <c r="G388" s="107" t="s">
        <v>698</v>
      </c>
      <c r="H388" s="93" t="s">
        <v>486</v>
      </c>
      <c r="I388" s="92">
        <f t="shared" si="80"/>
        <v>413100</v>
      </c>
      <c r="J388" s="91">
        <f t="shared" si="80"/>
        <v>304000</v>
      </c>
      <c r="K388" s="91">
        <f>I388-J388</f>
        <v>109100</v>
      </c>
      <c r="L388" s="90"/>
    </row>
    <row r="389" spans="1:12" ht="48">
      <c r="A389" s="93"/>
      <c r="B389" s="111" t="s">
        <v>321</v>
      </c>
      <c r="C389" s="108"/>
      <c r="D389" s="93" t="s">
        <v>14</v>
      </c>
      <c r="E389" s="93" t="s">
        <v>480</v>
      </c>
      <c r="F389" s="93" t="s">
        <v>454</v>
      </c>
      <c r="G389" s="107" t="s">
        <v>698</v>
      </c>
      <c r="H389" s="93" t="s">
        <v>485</v>
      </c>
      <c r="I389" s="92">
        <v>413100</v>
      </c>
      <c r="J389" s="91">
        <v>304000</v>
      </c>
      <c r="K389" s="91">
        <f>I389-J389</f>
        <v>109100</v>
      </c>
      <c r="L389" s="90"/>
    </row>
    <row r="390" spans="1:12" ht="36">
      <c r="A390" s="93"/>
      <c r="B390" s="110" t="s">
        <v>484</v>
      </c>
      <c r="C390" s="110"/>
      <c r="D390" s="96" t="s">
        <v>14</v>
      </c>
      <c r="E390" s="96" t="s">
        <v>480</v>
      </c>
      <c r="F390" s="96" t="s">
        <v>454</v>
      </c>
      <c r="G390" s="135" t="s">
        <v>705</v>
      </c>
      <c r="H390" s="96" t="s">
        <v>456</v>
      </c>
      <c r="I390" s="86">
        <f aca="true" t="shared" si="81" ref="I390:K393">I391</f>
        <v>65000</v>
      </c>
      <c r="J390" s="86">
        <f t="shared" si="81"/>
        <v>64922.72</v>
      </c>
      <c r="K390" s="86">
        <f t="shared" si="81"/>
        <v>77.27999999999884</v>
      </c>
      <c r="L390" s="90"/>
    </row>
    <row r="391" spans="1:12" ht="12.75">
      <c r="A391" s="96"/>
      <c r="B391" s="110" t="s">
        <v>483</v>
      </c>
      <c r="C391" s="108"/>
      <c r="D391" s="96" t="s">
        <v>14</v>
      </c>
      <c r="E391" s="96" t="s">
        <v>480</v>
      </c>
      <c r="F391" s="96" t="s">
        <v>454</v>
      </c>
      <c r="G391" s="135" t="s">
        <v>704</v>
      </c>
      <c r="H391" s="96" t="s">
        <v>456</v>
      </c>
      <c r="I391" s="86">
        <f t="shared" si="81"/>
        <v>65000</v>
      </c>
      <c r="J391" s="86">
        <f t="shared" si="81"/>
        <v>64922.72</v>
      </c>
      <c r="K391" s="86">
        <f t="shared" si="81"/>
        <v>77.27999999999884</v>
      </c>
      <c r="L391" s="90"/>
    </row>
    <row r="392" spans="1:12" ht="36">
      <c r="A392" s="93"/>
      <c r="B392" s="95" t="s">
        <v>266</v>
      </c>
      <c r="C392" s="108"/>
      <c r="D392" s="93" t="s">
        <v>14</v>
      </c>
      <c r="E392" s="93" t="s">
        <v>480</v>
      </c>
      <c r="F392" s="93" t="s">
        <v>454</v>
      </c>
      <c r="G392" s="107" t="s">
        <v>704</v>
      </c>
      <c r="H392" s="93" t="s">
        <v>482</v>
      </c>
      <c r="I392" s="92">
        <f t="shared" si="81"/>
        <v>65000</v>
      </c>
      <c r="J392" s="92">
        <f t="shared" si="81"/>
        <v>64922.72</v>
      </c>
      <c r="K392" s="92">
        <f t="shared" si="81"/>
        <v>77.27999999999884</v>
      </c>
      <c r="L392" s="90"/>
    </row>
    <row r="393" spans="1:12" ht="29.25" customHeight="1">
      <c r="A393" s="93"/>
      <c r="B393" s="95" t="s">
        <v>501</v>
      </c>
      <c r="C393" s="108"/>
      <c r="D393" s="93" t="s">
        <v>14</v>
      </c>
      <c r="E393" s="93" t="s">
        <v>480</v>
      </c>
      <c r="F393" s="93" t="s">
        <v>454</v>
      </c>
      <c r="G393" s="107" t="s">
        <v>704</v>
      </c>
      <c r="H393" s="93" t="s">
        <v>481</v>
      </c>
      <c r="I393" s="92">
        <f>I394</f>
        <v>65000</v>
      </c>
      <c r="J393" s="92">
        <f t="shared" si="81"/>
        <v>64922.72</v>
      </c>
      <c r="K393" s="92">
        <f t="shared" si="81"/>
        <v>77.27999999999884</v>
      </c>
      <c r="L393" s="90"/>
    </row>
    <row r="394" spans="1:12" ht="36">
      <c r="A394" s="93"/>
      <c r="B394" s="95" t="s">
        <v>270</v>
      </c>
      <c r="C394" s="108"/>
      <c r="D394" s="93" t="s">
        <v>14</v>
      </c>
      <c r="E394" s="93" t="s">
        <v>480</v>
      </c>
      <c r="F394" s="93" t="s">
        <v>454</v>
      </c>
      <c r="G394" s="107" t="s">
        <v>704</v>
      </c>
      <c r="H394" s="93" t="s">
        <v>479</v>
      </c>
      <c r="I394" s="92">
        <v>65000</v>
      </c>
      <c r="J394" s="92">
        <v>64922.72</v>
      </c>
      <c r="K394" s="91">
        <f>I394-J394</f>
        <v>77.27999999999884</v>
      </c>
      <c r="L394" s="90"/>
    </row>
    <row r="395" spans="1:12" ht="24">
      <c r="A395" s="93"/>
      <c r="B395" s="99" t="s">
        <v>760</v>
      </c>
      <c r="C395" s="108"/>
      <c r="D395" s="96" t="s">
        <v>14</v>
      </c>
      <c r="E395" s="96" t="s">
        <v>525</v>
      </c>
      <c r="F395" s="96" t="s">
        <v>475</v>
      </c>
      <c r="G395" s="137" t="s">
        <v>622</v>
      </c>
      <c r="H395" s="96" t="s">
        <v>456</v>
      </c>
      <c r="I395" s="86">
        <f aca="true" t="shared" si="82" ref="I395:K400">I396</f>
        <v>60000</v>
      </c>
      <c r="J395" s="86">
        <f t="shared" si="82"/>
        <v>0</v>
      </c>
      <c r="K395" s="85">
        <f t="shared" si="82"/>
        <v>60000</v>
      </c>
      <c r="L395" s="90"/>
    </row>
    <row r="396" spans="1:12" ht="24">
      <c r="A396" s="93"/>
      <c r="B396" s="99" t="s">
        <v>761</v>
      </c>
      <c r="C396" s="108"/>
      <c r="D396" s="96" t="s">
        <v>14</v>
      </c>
      <c r="E396" s="96" t="s">
        <v>525</v>
      </c>
      <c r="F396" s="96" t="s">
        <v>454</v>
      </c>
      <c r="G396" s="137" t="s">
        <v>622</v>
      </c>
      <c r="H396" s="96" t="s">
        <v>456</v>
      </c>
      <c r="I396" s="86">
        <f t="shared" si="82"/>
        <v>60000</v>
      </c>
      <c r="J396" s="86">
        <f t="shared" si="82"/>
        <v>0</v>
      </c>
      <c r="K396" s="85">
        <f t="shared" si="82"/>
        <v>60000</v>
      </c>
      <c r="L396" s="90"/>
    </row>
    <row r="397" spans="1:12" ht="24">
      <c r="A397" s="93"/>
      <c r="B397" s="99" t="s">
        <v>460</v>
      </c>
      <c r="C397" s="110"/>
      <c r="D397" s="96" t="s">
        <v>14</v>
      </c>
      <c r="E397" s="96" t="s">
        <v>525</v>
      </c>
      <c r="F397" s="96" t="s">
        <v>454</v>
      </c>
      <c r="G397" s="137" t="s">
        <v>621</v>
      </c>
      <c r="H397" s="96" t="s">
        <v>456</v>
      </c>
      <c r="I397" s="86">
        <f t="shared" si="82"/>
        <v>60000</v>
      </c>
      <c r="J397" s="86">
        <f t="shared" si="82"/>
        <v>0</v>
      </c>
      <c r="K397" s="85">
        <f t="shared" si="82"/>
        <v>60000</v>
      </c>
      <c r="L397" s="90"/>
    </row>
    <row r="398" spans="1:12" ht="24">
      <c r="A398" s="93"/>
      <c r="B398" s="99" t="s">
        <v>459</v>
      </c>
      <c r="C398" s="108"/>
      <c r="D398" s="96" t="s">
        <v>14</v>
      </c>
      <c r="E398" s="96" t="s">
        <v>525</v>
      </c>
      <c r="F398" s="96" t="s">
        <v>454</v>
      </c>
      <c r="G398" s="137" t="s">
        <v>620</v>
      </c>
      <c r="H398" s="96" t="s">
        <v>456</v>
      </c>
      <c r="I398" s="86">
        <f t="shared" si="82"/>
        <v>60000</v>
      </c>
      <c r="J398" s="86">
        <f t="shared" si="82"/>
        <v>0</v>
      </c>
      <c r="K398" s="85">
        <f t="shared" si="82"/>
        <v>60000</v>
      </c>
      <c r="L398" s="90"/>
    </row>
    <row r="399" spans="1:12" ht="12.75">
      <c r="A399" s="93"/>
      <c r="B399" s="99" t="s">
        <v>762</v>
      </c>
      <c r="C399" s="110"/>
      <c r="D399" s="96" t="s">
        <v>14</v>
      </c>
      <c r="E399" s="96" t="s">
        <v>525</v>
      </c>
      <c r="F399" s="96" t="s">
        <v>454</v>
      </c>
      <c r="G399" s="137" t="s">
        <v>763</v>
      </c>
      <c r="H399" s="96" t="s">
        <v>456</v>
      </c>
      <c r="I399" s="86">
        <f t="shared" si="82"/>
        <v>60000</v>
      </c>
      <c r="J399" s="86">
        <f t="shared" si="82"/>
        <v>0</v>
      </c>
      <c r="K399" s="85">
        <f t="shared" si="82"/>
        <v>60000</v>
      </c>
      <c r="L399" s="90"/>
    </row>
    <row r="400" spans="1:12" ht="12.75">
      <c r="A400" s="93"/>
      <c r="B400" s="95" t="s">
        <v>764</v>
      </c>
      <c r="C400" s="108"/>
      <c r="D400" s="93" t="s">
        <v>14</v>
      </c>
      <c r="E400" s="93" t="s">
        <v>525</v>
      </c>
      <c r="F400" s="93" t="s">
        <v>454</v>
      </c>
      <c r="G400" s="136" t="s">
        <v>763</v>
      </c>
      <c r="H400" s="93" t="s">
        <v>425</v>
      </c>
      <c r="I400" s="92">
        <f t="shared" si="82"/>
        <v>60000</v>
      </c>
      <c r="J400" s="92">
        <f t="shared" si="82"/>
        <v>0</v>
      </c>
      <c r="K400" s="91">
        <f t="shared" si="82"/>
        <v>60000</v>
      </c>
      <c r="L400" s="90"/>
    </row>
    <row r="401" spans="1:12" ht="12.75">
      <c r="A401" s="93"/>
      <c r="B401" s="95" t="s">
        <v>765</v>
      </c>
      <c r="C401" s="108"/>
      <c r="D401" s="93" t="s">
        <v>14</v>
      </c>
      <c r="E401" s="93" t="s">
        <v>525</v>
      </c>
      <c r="F401" s="93" t="s">
        <v>454</v>
      </c>
      <c r="G401" s="136" t="s">
        <v>763</v>
      </c>
      <c r="H401" s="93" t="s">
        <v>766</v>
      </c>
      <c r="I401" s="92">
        <v>60000</v>
      </c>
      <c r="J401" s="92">
        <v>0</v>
      </c>
      <c r="K401" s="91">
        <f>I401-J401</f>
        <v>60000</v>
      </c>
      <c r="L401" s="90"/>
    </row>
    <row r="402" spans="1:12" ht="36">
      <c r="A402" s="93"/>
      <c r="B402" s="99" t="s">
        <v>477</v>
      </c>
      <c r="C402" s="99"/>
      <c r="D402" s="96" t="s">
        <v>455</v>
      </c>
      <c r="E402" s="96" t="s">
        <v>475</v>
      </c>
      <c r="F402" s="96" t="s">
        <v>475</v>
      </c>
      <c r="G402" s="106" t="s">
        <v>622</v>
      </c>
      <c r="H402" s="96" t="s">
        <v>456</v>
      </c>
      <c r="I402" s="86">
        <f>I403</f>
        <v>1171200</v>
      </c>
      <c r="J402" s="86">
        <f>J403</f>
        <v>775366.81</v>
      </c>
      <c r="K402" s="86">
        <f>K403</f>
        <v>395833.18999999994</v>
      </c>
      <c r="L402" s="90"/>
    </row>
    <row r="403" spans="1:12" ht="36" customHeight="1">
      <c r="A403" s="96" t="s">
        <v>478</v>
      </c>
      <c r="B403" s="99" t="s">
        <v>476</v>
      </c>
      <c r="C403" s="99"/>
      <c r="D403" s="96" t="s">
        <v>455</v>
      </c>
      <c r="E403" s="96" t="s">
        <v>454</v>
      </c>
      <c r="F403" s="96" t="s">
        <v>475</v>
      </c>
      <c r="G403" s="106" t="s">
        <v>622</v>
      </c>
      <c r="H403" s="96" t="s">
        <v>456</v>
      </c>
      <c r="I403" s="86">
        <f>I404+I413+I421</f>
        <v>1171200</v>
      </c>
      <c r="J403" s="86">
        <f>J404+J413+J421</f>
        <v>775366.81</v>
      </c>
      <c r="K403" s="86">
        <f>K404+K413+K421</f>
        <v>395833.18999999994</v>
      </c>
      <c r="L403" s="90"/>
    </row>
    <row r="404" spans="1:12" ht="15.75" customHeight="1">
      <c r="A404" s="96"/>
      <c r="B404" s="99" t="s">
        <v>134</v>
      </c>
      <c r="C404" s="99"/>
      <c r="D404" s="96" t="s">
        <v>455</v>
      </c>
      <c r="E404" s="96" t="s">
        <v>454</v>
      </c>
      <c r="F404" s="96" t="s">
        <v>470</v>
      </c>
      <c r="G404" s="106" t="s">
        <v>622</v>
      </c>
      <c r="H404" s="96" t="s">
        <v>456</v>
      </c>
      <c r="I404" s="86">
        <f>I405</f>
        <v>1134300</v>
      </c>
      <c r="J404" s="86">
        <f>J405</f>
        <v>762316.81</v>
      </c>
      <c r="K404" s="86">
        <f>K405</f>
        <v>371983.18999999994</v>
      </c>
      <c r="L404" s="90"/>
    </row>
    <row r="405" spans="1:12" ht="24">
      <c r="A405" s="93"/>
      <c r="B405" s="98" t="s">
        <v>460</v>
      </c>
      <c r="C405" s="98"/>
      <c r="D405" s="96" t="s">
        <v>455</v>
      </c>
      <c r="E405" s="96" t="s">
        <v>454</v>
      </c>
      <c r="F405" s="96" t="s">
        <v>470</v>
      </c>
      <c r="G405" s="96" t="s">
        <v>621</v>
      </c>
      <c r="H405" s="96" t="s">
        <v>456</v>
      </c>
      <c r="I405" s="86">
        <f aca="true" t="shared" si="83" ref="I405:J409">I406</f>
        <v>1134300</v>
      </c>
      <c r="J405" s="85">
        <f t="shared" si="83"/>
        <v>762316.81</v>
      </c>
      <c r="K405" s="85">
        <f>I405-J405</f>
        <v>371983.18999999994</v>
      </c>
      <c r="L405" s="90"/>
    </row>
    <row r="406" spans="1:12" ht="27" customHeight="1">
      <c r="A406" s="93"/>
      <c r="B406" s="98" t="s">
        <v>459</v>
      </c>
      <c r="C406" s="98"/>
      <c r="D406" s="96" t="s">
        <v>455</v>
      </c>
      <c r="E406" s="96" t="s">
        <v>454</v>
      </c>
      <c r="F406" s="96" t="s">
        <v>470</v>
      </c>
      <c r="G406" s="96" t="s">
        <v>620</v>
      </c>
      <c r="H406" s="96" t="s">
        <v>456</v>
      </c>
      <c r="I406" s="86">
        <f t="shared" si="83"/>
        <v>1134300</v>
      </c>
      <c r="J406" s="85">
        <f t="shared" si="83"/>
        <v>762316.81</v>
      </c>
      <c r="K406" s="85">
        <f>I406-J406</f>
        <v>371983.18999999994</v>
      </c>
      <c r="L406" s="90"/>
    </row>
    <row r="407" spans="1:12" ht="48">
      <c r="A407" s="93"/>
      <c r="B407" s="98" t="s">
        <v>467</v>
      </c>
      <c r="C407" s="98"/>
      <c r="D407" s="96" t="s">
        <v>455</v>
      </c>
      <c r="E407" s="96" t="s">
        <v>454</v>
      </c>
      <c r="F407" s="96" t="s">
        <v>470</v>
      </c>
      <c r="G407" s="96" t="s">
        <v>619</v>
      </c>
      <c r="H407" s="96" t="s">
        <v>456</v>
      </c>
      <c r="I407" s="86">
        <f t="shared" si="83"/>
        <v>1134300</v>
      </c>
      <c r="J407" s="85">
        <f t="shared" si="83"/>
        <v>762316.81</v>
      </c>
      <c r="K407" s="85">
        <f>I407-J407</f>
        <v>371983.18999999994</v>
      </c>
      <c r="L407" s="90"/>
    </row>
    <row r="408" spans="1:12" ht="12.75">
      <c r="A408" s="93"/>
      <c r="B408" s="99" t="s">
        <v>474</v>
      </c>
      <c r="C408" s="99"/>
      <c r="D408" s="96" t="s">
        <v>455</v>
      </c>
      <c r="E408" s="96" t="s">
        <v>454</v>
      </c>
      <c r="F408" s="96" t="s">
        <v>470</v>
      </c>
      <c r="G408" s="96" t="s">
        <v>706</v>
      </c>
      <c r="H408" s="96" t="s">
        <v>456</v>
      </c>
      <c r="I408" s="86">
        <f t="shared" si="83"/>
        <v>1134300</v>
      </c>
      <c r="J408" s="85">
        <f t="shared" si="83"/>
        <v>762316.81</v>
      </c>
      <c r="K408" s="85">
        <f>I408-J408</f>
        <v>371983.18999999994</v>
      </c>
      <c r="L408" s="90"/>
    </row>
    <row r="409" spans="1:12" ht="48">
      <c r="A409" s="93"/>
      <c r="B409" s="95" t="s">
        <v>473</v>
      </c>
      <c r="C409" s="95"/>
      <c r="D409" s="93" t="s">
        <v>455</v>
      </c>
      <c r="E409" s="93" t="s">
        <v>454</v>
      </c>
      <c r="F409" s="93" t="s">
        <v>470</v>
      </c>
      <c r="G409" s="93" t="s">
        <v>706</v>
      </c>
      <c r="H409" s="93" t="s">
        <v>472</v>
      </c>
      <c r="I409" s="92">
        <f t="shared" si="83"/>
        <v>1134300</v>
      </c>
      <c r="J409" s="91">
        <f t="shared" si="83"/>
        <v>762316.81</v>
      </c>
      <c r="K409" s="91">
        <f>I409-J409</f>
        <v>371983.18999999994</v>
      </c>
      <c r="L409" s="90"/>
    </row>
    <row r="410" spans="1:12" ht="24">
      <c r="A410" s="93"/>
      <c r="B410" s="95" t="s">
        <v>71</v>
      </c>
      <c r="C410" s="95"/>
      <c r="D410" s="93" t="s">
        <v>455</v>
      </c>
      <c r="E410" s="93" t="s">
        <v>454</v>
      </c>
      <c r="F410" s="93" t="s">
        <v>470</v>
      </c>
      <c r="G410" s="93" t="s">
        <v>706</v>
      </c>
      <c r="H410" s="93" t="s">
        <v>471</v>
      </c>
      <c r="I410" s="92">
        <f>SUM(I411:I412)</f>
        <v>1134300</v>
      </c>
      <c r="J410" s="92">
        <f>SUM(J411:J412)</f>
        <v>762316.81</v>
      </c>
      <c r="K410" s="92">
        <f>SUM(K411:K412)</f>
        <v>371983.18999999994</v>
      </c>
      <c r="L410" s="90"/>
    </row>
    <row r="411" spans="1:12" ht="24">
      <c r="A411" s="93"/>
      <c r="B411" s="95" t="s">
        <v>745</v>
      </c>
      <c r="C411" s="95"/>
      <c r="D411" s="93" t="s">
        <v>455</v>
      </c>
      <c r="E411" s="93" t="s">
        <v>454</v>
      </c>
      <c r="F411" s="93" t="s">
        <v>470</v>
      </c>
      <c r="G411" s="93" t="s">
        <v>706</v>
      </c>
      <c r="H411" s="93" t="s">
        <v>469</v>
      </c>
      <c r="I411" s="92">
        <v>871200</v>
      </c>
      <c r="J411" s="91">
        <v>594297.89</v>
      </c>
      <c r="K411" s="91">
        <f>I411-J411</f>
        <v>276902.11</v>
      </c>
      <c r="L411" s="90"/>
    </row>
    <row r="412" spans="1:12" ht="36">
      <c r="A412" s="93"/>
      <c r="B412" s="95" t="s">
        <v>746</v>
      </c>
      <c r="C412" s="95"/>
      <c r="D412" s="93" t="s">
        <v>455</v>
      </c>
      <c r="E412" s="93" t="s">
        <v>454</v>
      </c>
      <c r="F412" s="93" t="s">
        <v>470</v>
      </c>
      <c r="G412" s="93" t="s">
        <v>706</v>
      </c>
      <c r="H412" s="93" t="s">
        <v>617</v>
      </c>
      <c r="I412" s="92">
        <v>263100</v>
      </c>
      <c r="J412" s="91">
        <v>168018.92</v>
      </c>
      <c r="K412" s="91">
        <f>I412-J412</f>
        <v>95081.07999999999</v>
      </c>
      <c r="L412" s="90"/>
    </row>
    <row r="413" spans="1:12" ht="48">
      <c r="A413" s="93"/>
      <c r="B413" s="99" t="s">
        <v>468</v>
      </c>
      <c r="C413" s="99"/>
      <c r="D413" s="96" t="s">
        <v>455</v>
      </c>
      <c r="E413" s="96" t="s">
        <v>454</v>
      </c>
      <c r="F413" s="96" t="s">
        <v>462</v>
      </c>
      <c r="G413" s="106" t="s">
        <v>622</v>
      </c>
      <c r="H413" s="96" t="s">
        <v>456</v>
      </c>
      <c r="I413" s="86">
        <f>I414</f>
        <v>19500</v>
      </c>
      <c r="J413" s="86">
        <f>J414</f>
        <v>0</v>
      </c>
      <c r="K413" s="86">
        <f>K414</f>
        <v>19500</v>
      </c>
      <c r="L413" s="90"/>
    </row>
    <row r="414" spans="1:12" ht="24">
      <c r="A414" s="93"/>
      <c r="B414" s="98" t="s">
        <v>460</v>
      </c>
      <c r="C414" s="98"/>
      <c r="D414" s="96" t="s">
        <v>455</v>
      </c>
      <c r="E414" s="96" t="s">
        <v>454</v>
      </c>
      <c r="F414" s="96" t="s">
        <v>462</v>
      </c>
      <c r="G414" s="96" t="s">
        <v>621</v>
      </c>
      <c r="H414" s="96" t="s">
        <v>456</v>
      </c>
      <c r="I414" s="86">
        <f aca="true" t="shared" si="84" ref="I414:I419">I415</f>
        <v>19500</v>
      </c>
      <c r="J414" s="85">
        <f aca="true" t="shared" si="85" ref="J414:J419">J415</f>
        <v>0</v>
      </c>
      <c r="K414" s="85">
        <f>I414-J414</f>
        <v>19500</v>
      </c>
      <c r="L414" s="90"/>
    </row>
    <row r="415" spans="1:12" ht="25.5" customHeight="1">
      <c r="A415" s="93"/>
      <c r="B415" s="98" t="s">
        <v>459</v>
      </c>
      <c r="C415" s="98"/>
      <c r="D415" s="96" t="s">
        <v>455</v>
      </c>
      <c r="E415" s="96" t="s">
        <v>454</v>
      </c>
      <c r="F415" s="96" t="s">
        <v>462</v>
      </c>
      <c r="G415" s="96" t="s">
        <v>620</v>
      </c>
      <c r="H415" s="96" t="s">
        <v>456</v>
      </c>
      <c r="I415" s="86">
        <f t="shared" si="84"/>
        <v>19500</v>
      </c>
      <c r="J415" s="86">
        <f t="shared" si="85"/>
        <v>0</v>
      </c>
      <c r="K415" s="86">
        <f>K416</f>
        <v>19500</v>
      </c>
      <c r="L415" s="90"/>
    </row>
    <row r="416" spans="1:12" ht="48">
      <c r="A416" s="93"/>
      <c r="B416" s="105" t="s">
        <v>467</v>
      </c>
      <c r="C416" s="98"/>
      <c r="D416" s="96" t="s">
        <v>455</v>
      </c>
      <c r="E416" s="96" t="s">
        <v>454</v>
      </c>
      <c r="F416" s="96" t="s">
        <v>462</v>
      </c>
      <c r="G416" s="96" t="s">
        <v>619</v>
      </c>
      <c r="H416" s="96" t="s">
        <v>456</v>
      </c>
      <c r="I416" s="86">
        <f t="shared" si="84"/>
        <v>19500</v>
      </c>
      <c r="J416" s="85">
        <f t="shared" si="85"/>
        <v>0</v>
      </c>
      <c r="K416" s="85">
        <f>I416-J416</f>
        <v>19500</v>
      </c>
      <c r="L416" s="90"/>
    </row>
    <row r="417" spans="1:12" ht="12.75">
      <c r="A417" s="93"/>
      <c r="B417" s="105" t="s">
        <v>466</v>
      </c>
      <c r="C417" s="98"/>
      <c r="D417" s="96" t="s">
        <v>455</v>
      </c>
      <c r="E417" s="96" t="s">
        <v>454</v>
      </c>
      <c r="F417" s="96" t="s">
        <v>462</v>
      </c>
      <c r="G417" s="96" t="s">
        <v>623</v>
      </c>
      <c r="H417" s="96" t="s">
        <v>456</v>
      </c>
      <c r="I417" s="86">
        <f t="shared" si="84"/>
        <v>19500</v>
      </c>
      <c r="J417" s="86">
        <f t="shared" si="85"/>
        <v>0</v>
      </c>
      <c r="K417" s="86">
        <f>K418</f>
        <v>19500</v>
      </c>
      <c r="L417" s="90"/>
    </row>
    <row r="418" spans="1:12" ht="24">
      <c r="A418" s="93"/>
      <c r="B418" s="104" t="s">
        <v>90</v>
      </c>
      <c r="C418" s="98"/>
      <c r="D418" s="93" t="s">
        <v>455</v>
      </c>
      <c r="E418" s="93" t="s">
        <v>454</v>
      </c>
      <c r="F418" s="93" t="s">
        <v>462</v>
      </c>
      <c r="G418" s="93" t="s">
        <v>623</v>
      </c>
      <c r="H418" s="93" t="s">
        <v>65</v>
      </c>
      <c r="I418" s="92">
        <f t="shared" si="84"/>
        <v>19500</v>
      </c>
      <c r="J418" s="91">
        <f t="shared" si="85"/>
        <v>0</v>
      </c>
      <c r="K418" s="91">
        <f aca="true" t="shared" si="86" ref="K418:K427">I418-J418</f>
        <v>19500</v>
      </c>
      <c r="L418" s="90"/>
    </row>
    <row r="419" spans="1:12" ht="24">
      <c r="A419" s="93"/>
      <c r="B419" s="104" t="s">
        <v>465</v>
      </c>
      <c r="C419" s="98"/>
      <c r="D419" s="93" t="s">
        <v>455</v>
      </c>
      <c r="E419" s="93" t="s">
        <v>454</v>
      </c>
      <c r="F419" s="93" t="s">
        <v>462</v>
      </c>
      <c r="G419" s="93" t="s">
        <v>623</v>
      </c>
      <c r="H419" s="93" t="s">
        <v>464</v>
      </c>
      <c r="I419" s="92">
        <f t="shared" si="84"/>
        <v>19500</v>
      </c>
      <c r="J419" s="91">
        <f t="shared" si="85"/>
        <v>0</v>
      </c>
      <c r="K419" s="91">
        <f t="shared" si="86"/>
        <v>19500</v>
      </c>
      <c r="L419" s="90"/>
    </row>
    <row r="420" spans="1:12" ht="24">
      <c r="A420" s="93"/>
      <c r="B420" s="103" t="s">
        <v>463</v>
      </c>
      <c r="C420" s="98"/>
      <c r="D420" s="93" t="s">
        <v>455</v>
      </c>
      <c r="E420" s="93" t="s">
        <v>454</v>
      </c>
      <c r="F420" s="93" t="s">
        <v>462</v>
      </c>
      <c r="G420" s="93" t="s">
        <v>623</v>
      </c>
      <c r="H420" s="93" t="s">
        <v>461</v>
      </c>
      <c r="I420" s="92">
        <v>19500</v>
      </c>
      <c r="J420" s="91">
        <v>0</v>
      </c>
      <c r="K420" s="91">
        <f t="shared" si="86"/>
        <v>19500</v>
      </c>
      <c r="L420" s="90"/>
    </row>
    <row r="421" spans="1:12" ht="36">
      <c r="A421" s="93"/>
      <c r="B421" s="102" t="s">
        <v>162</v>
      </c>
      <c r="C421" s="98"/>
      <c r="D421" s="96" t="s">
        <v>455</v>
      </c>
      <c r="E421" s="96" t="s">
        <v>454</v>
      </c>
      <c r="F421" s="96" t="s">
        <v>453</v>
      </c>
      <c r="G421" s="96" t="s">
        <v>622</v>
      </c>
      <c r="H421" s="96" t="s">
        <v>456</v>
      </c>
      <c r="I421" s="86">
        <f aca="true" t="shared" si="87" ref="I421:I426">I422</f>
        <v>17400</v>
      </c>
      <c r="J421" s="85">
        <f aca="true" t="shared" si="88" ref="J421:J426">J422</f>
        <v>13050</v>
      </c>
      <c r="K421" s="85">
        <f t="shared" si="86"/>
        <v>4350</v>
      </c>
      <c r="L421" s="90"/>
    </row>
    <row r="422" spans="1:12" ht="24">
      <c r="A422" s="93"/>
      <c r="B422" s="101" t="s">
        <v>460</v>
      </c>
      <c r="C422" s="98"/>
      <c r="D422" s="96" t="s">
        <v>455</v>
      </c>
      <c r="E422" s="96" t="s">
        <v>454</v>
      </c>
      <c r="F422" s="96" t="s">
        <v>453</v>
      </c>
      <c r="G422" s="96" t="s">
        <v>621</v>
      </c>
      <c r="H422" s="96" t="s">
        <v>456</v>
      </c>
      <c r="I422" s="86">
        <f t="shared" si="87"/>
        <v>17400</v>
      </c>
      <c r="J422" s="85">
        <f t="shared" si="88"/>
        <v>13050</v>
      </c>
      <c r="K422" s="85">
        <f t="shared" si="86"/>
        <v>4350</v>
      </c>
      <c r="L422" s="90"/>
    </row>
    <row r="423" spans="1:12" ht="24">
      <c r="A423" s="93"/>
      <c r="B423" s="100" t="s">
        <v>459</v>
      </c>
      <c r="C423" s="98"/>
      <c r="D423" s="96" t="s">
        <v>455</v>
      </c>
      <c r="E423" s="96" t="s">
        <v>454</v>
      </c>
      <c r="F423" s="96" t="s">
        <v>453</v>
      </c>
      <c r="G423" s="96" t="s">
        <v>620</v>
      </c>
      <c r="H423" s="96" t="s">
        <v>456</v>
      </c>
      <c r="I423" s="86">
        <f t="shared" si="87"/>
        <v>17400</v>
      </c>
      <c r="J423" s="85">
        <f t="shared" si="88"/>
        <v>13050</v>
      </c>
      <c r="K423" s="85">
        <f t="shared" si="86"/>
        <v>4350</v>
      </c>
      <c r="L423" s="90"/>
    </row>
    <row r="424" spans="1:12" ht="48">
      <c r="A424" s="93"/>
      <c r="B424" s="99" t="s">
        <v>458</v>
      </c>
      <c r="C424" s="99"/>
      <c r="D424" s="96" t="s">
        <v>455</v>
      </c>
      <c r="E424" s="96" t="s">
        <v>454</v>
      </c>
      <c r="F424" s="96" t="s">
        <v>453</v>
      </c>
      <c r="G424" s="96" t="s">
        <v>625</v>
      </c>
      <c r="H424" s="96" t="s">
        <v>456</v>
      </c>
      <c r="I424" s="86">
        <f t="shared" si="87"/>
        <v>17400</v>
      </c>
      <c r="J424" s="85">
        <f t="shared" si="88"/>
        <v>13050</v>
      </c>
      <c r="K424" s="85">
        <f t="shared" si="86"/>
        <v>4350</v>
      </c>
      <c r="L424" s="90"/>
    </row>
    <row r="425" spans="1:12" ht="49.5" customHeight="1">
      <c r="A425" s="93"/>
      <c r="B425" s="98" t="s">
        <v>457</v>
      </c>
      <c r="C425" s="98"/>
      <c r="D425" s="96" t="s">
        <v>455</v>
      </c>
      <c r="E425" s="96" t="s">
        <v>454</v>
      </c>
      <c r="F425" s="96" t="s">
        <v>453</v>
      </c>
      <c r="G425" s="96" t="s">
        <v>707</v>
      </c>
      <c r="H425" s="96" t="s">
        <v>456</v>
      </c>
      <c r="I425" s="86">
        <f t="shared" si="87"/>
        <v>17400</v>
      </c>
      <c r="J425" s="85">
        <f t="shared" si="88"/>
        <v>13050</v>
      </c>
      <c r="K425" s="85">
        <f t="shared" si="86"/>
        <v>4350</v>
      </c>
      <c r="L425" s="90"/>
    </row>
    <row r="426" spans="1:12" ht="12.75">
      <c r="A426" s="93"/>
      <c r="B426" s="97" t="s">
        <v>113</v>
      </c>
      <c r="C426" s="97"/>
      <c r="D426" s="93" t="s">
        <v>455</v>
      </c>
      <c r="E426" s="93" t="s">
        <v>454</v>
      </c>
      <c r="F426" s="93" t="s">
        <v>453</v>
      </c>
      <c r="G426" s="93" t="s">
        <v>707</v>
      </c>
      <c r="H426" s="93" t="s">
        <v>415</v>
      </c>
      <c r="I426" s="92">
        <f t="shared" si="87"/>
        <v>17400</v>
      </c>
      <c r="J426" s="91">
        <f t="shared" si="88"/>
        <v>13050</v>
      </c>
      <c r="K426" s="91">
        <f t="shared" si="86"/>
        <v>4350</v>
      </c>
      <c r="L426" s="90"/>
    </row>
    <row r="427" spans="1:12" ht="12.75">
      <c r="A427" s="93"/>
      <c r="B427" s="94" t="s">
        <v>58</v>
      </c>
      <c r="C427" s="94"/>
      <c r="D427" s="93" t="s">
        <v>455</v>
      </c>
      <c r="E427" s="93" t="s">
        <v>454</v>
      </c>
      <c r="F427" s="93" t="s">
        <v>453</v>
      </c>
      <c r="G427" s="93" t="s">
        <v>707</v>
      </c>
      <c r="H427" s="93" t="s">
        <v>452</v>
      </c>
      <c r="I427" s="92">
        <v>17400</v>
      </c>
      <c r="J427" s="91">
        <v>13050</v>
      </c>
      <c r="K427" s="91">
        <f t="shared" si="86"/>
        <v>4350</v>
      </c>
      <c r="L427" s="90"/>
    </row>
    <row r="428" spans="1:12" s="83" customFormat="1" ht="25.5">
      <c r="A428" s="96"/>
      <c r="B428" s="89" t="s">
        <v>451</v>
      </c>
      <c r="C428" s="88" t="s">
        <v>409</v>
      </c>
      <c r="D428" s="267" t="s">
        <v>836</v>
      </c>
      <c r="E428" s="268"/>
      <c r="F428" s="268"/>
      <c r="G428" s="268"/>
      <c r="H428" s="269"/>
      <c r="I428" s="86">
        <f>Доходы!D19-'Расходы '!I6</f>
        <v>-1980617</v>
      </c>
      <c r="J428" s="85">
        <f>Доходы!E19-'Расходы '!J6</f>
        <v>22902223.700000007</v>
      </c>
      <c r="K428" s="84" t="s">
        <v>450</v>
      </c>
      <c r="L428" s="90"/>
    </row>
    <row r="429" spans="1:11" s="83" customFormat="1" ht="25.5" customHeight="1">
      <c r="A429" s="87"/>
      <c r="B429" s="78"/>
      <c r="C429" s="78"/>
      <c r="D429" s="77"/>
      <c r="E429" s="77"/>
      <c r="F429" s="77"/>
      <c r="G429" s="77"/>
      <c r="H429" s="77"/>
      <c r="I429" s="76"/>
      <c r="J429" s="73"/>
      <c r="K429" s="72"/>
    </row>
    <row r="430" spans="1:10" ht="12.75">
      <c r="A430" s="80"/>
      <c r="B430" s="81"/>
      <c r="C430" s="81"/>
      <c r="D430" s="80"/>
      <c r="E430" s="80"/>
      <c r="F430" s="80"/>
      <c r="G430" s="80"/>
      <c r="H430" s="80"/>
      <c r="I430" s="79"/>
      <c r="J430" s="73"/>
    </row>
    <row r="431" spans="1:10" ht="12.75">
      <c r="A431" s="80"/>
      <c r="B431" s="78"/>
      <c r="C431" s="78"/>
      <c r="D431" s="77"/>
      <c r="E431" s="77"/>
      <c r="F431" s="77"/>
      <c r="G431" s="77"/>
      <c r="H431" s="77"/>
      <c r="I431" s="76"/>
      <c r="J431" s="75"/>
    </row>
    <row r="432" spans="1:10" ht="12.75">
      <c r="A432" s="77"/>
      <c r="B432" s="82"/>
      <c r="C432" s="82"/>
      <c r="D432" s="77"/>
      <c r="E432" s="77"/>
      <c r="F432" s="77"/>
      <c r="G432" s="77"/>
      <c r="H432" s="77"/>
      <c r="I432" s="76"/>
      <c r="J432" s="75"/>
    </row>
    <row r="433" spans="1:10" ht="118.5" customHeight="1">
      <c r="A433" s="77"/>
      <c r="B433" s="81"/>
      <c r="C433" s="81"/>
      <c r="D433" s="80"/>
      <c r="E433" s="80"/>
      <c r="F433" s="80"/>
      <c r="G433" s="80"/>
      <c r="H433" s="80"/>
      <c r="I433" s="79"/>
      <c r="J433" s="75"/>
    </row>
    <row r="434" spans="1:10" ht="12.75">
      <c r="A434" s="77"/>
      <c r="B434" s="78"/>
      <c r="C434" s="78"/>
      <c r="D434" s="77"/>
      <c r="E434" s="77"/>
      <c r="F434" s="77"/>
      <c r="G434" s="77"/>
      <c r="H434" s="77"/>
      <c r="I434" s="76"/>
      <c r="J434" s="75"/>
    </row>
    <row r="435" spans="1:10" ht="12.75">
      <c r="A435" s="77"/>
      <c r="B435" s="73"/>
      <c r="C435" s="73"/>
      <c r="D435" s="73"/>
      <c r="E435" s="73"/>
      <c r="F435" s="73"/>
      <c r="G435" s="73"/>
      <c r="H435" s="73"/>
      <c r="I435" s="73"/>
      <c r="J435" s="73"/>
    </row>
    <row r="436" spans="1:10" ht="12.75">
      <c r="A436" s="73"/>
      <c r="B436" s="73"/>
      <c r="C436" s="73"/>
      <c r="D436" s="73"/>
      <c r="E436" s="73"/>
      <c r="F436" s="73"/>
      <c r="G436" s="73"/>
      <c r="H436" s="73"/>
      <c r="I436" s="74"/>
      <c r="J436" s="73"/>
    </row>
    <row r="437" spans="1:10" ht="12.75">
      <c r="A437" s="73"/>
      <c r="B437" s="73"/>
      <c r="C437" s="73"/>
      <c r="D437" s="73"/>
      <c r="E437" s="73"/>
      <c r="F437" s="73"/>
      <c r="G437" s="73"/>
      <c r="H437" s="73"/>
      <c r="I437" s="74"/>
      <c r="J437" s="73"/>
    </row>
    <row r="438" spans="1:10" ht="48.75" customHeigh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</row>
    <row r="439" spans="1:10" ht="12.75">
      <c r="A439" s="73"/>
      <c r="B439" s="73"/>
      <c r="C439" s="73"/>
      <c r="D439" s="73"/>
      <c r="E439" s="73"/>
      <c r="F439" s="73"/>
      <c r="G439" s="73"/>
      <c r="H439" s="73"/>
      <c r="I439" s="73"/>
      <c r="J439" s="73"/>
    </row>
    <row r="440" spans="1:10" ht="12.75">
      <c r="A440" s="73"/>
      <c r="B440" s="73"/>
      <c r="C440" s="73"/>
      <c r="D440" s="73"/>
      <c r="E440" s="73"/>
      <c r="F440" s="73"/>
      <c r="G440" s="73"/>
      <c r="H440" s="73"/>
      <c r="I440" s="73"/>
      <c r="J440" s="73"/>
    </row>
    <row r="441" spans="1:10" ht="12.75">
      <c r="A441" s="73"/>
      <c r="B441" s="73"/>
      <c r="C441" s="73"/>
      <c r="D441" s="73"/>
      <c r="E441" s="73"/>
      <c r="F441" s="73"/>
      <c r="G441" s="73"/>
      <c r="H441" s="73"/>
      <c r="I441" s="73"/>
      <c r="J441" s="73"/>
    </row>
    <row r="442" spans="1:10" ht="12.75">
      <c r="A442" s="73"/>
      <c r="B442" s="73"/>
      <c r="C442" s="73"/>
      <c r="D442" s="73"/>
      <c r="E442" s="73"/>
      <c r="F442" s="73"/>
      <c r="G442" s="73"/>
      <c r="H442" s="73"/>
      <c r="I442" s="73"/>
      <c r="J442" s="73"/>
    </row>
    <row r="443" spans="1:10" ht="12.75">
      <c r="A443" s="73"/>
      <c r="B443" s="73"/>
      <c r="C443" s="73"/>
      <c r="D443" s="73"/>
      <c r="E443" s="73"/>
      <c r="F443" s="73"/>
      <c r="G443" s="73"/>
      <c r="H443" s="73"/>
      <c r="I443" s="73"/>
      <c r="J443" s="73"/>
    </row>
    <row r="444" spans="1:10" ht="12.75">
      <c r="A444" s="73"/>
      <c r="B444" s="73"/>
      <c r="C444" s="73"/>
      <c r="D444" s="73"/>
      <c r="E444" s="73"/>
      <c r="F444" s="73"/>
      <c r="G444" s="73"/>
      <c r="H444" s="73"/>
      <c r="I444" s="73"/>
      <c r="J444" s="73"/>
    </row>
    <row r="445" spans="1:10" ht="12.75">
      <c r="A445" s="73"/>
      <c r="B445" s="73"/>
      <c r="C445" s="73"/>
      <c r="D445" s="73"/>
      <c r="E445" s="73"/>
      <c r="F445" s="73"/>
      <c r="G445" s="73"/>
      <c r="H445" s="73"/>
      <c r="I445" s="73"/>
      <c r="J445" s="73"/>
    </row>
    <row r="446" spans="1:10" ht="12.75">
      <c r="A446" s="73"/>
      <c r="B446" s="73"/>
      <c r="C446" s="73"/>
      <c r="D446" s="73"/>
      <c r="E446" s="73"/>
      <c r="F446" s="73"/>
      <c r="G446" s="73"/>
      <c r="H446" s="73"/>
      <c r="I446" s="73"/>
      <c r="J446" s="73"/>
    </row>
    <row r="447" spans="1:10" ht="12.75">
      <c r="A447" s="73"/>
      <c r="B447" s="73"/>
      <c r="C447" s="73"/>
      <c r="D447" s="73"/>
      <c r="E447" s="73"/>
      <c r="F447" s="73"/>
      <c r="G447" s="73"/>
      <c r="H447" s="73"/>
      <c r="I447" s="73"/>
      <c r="J447" s="73"/>
    </row>
    <row r="448" spans="1:10" ht="12.75">
      <c r="A448" s="73"/>
      <c r="B448" s="73"/>
      <c r="C448" s="73"/>
      <c r="D448" s="73"/>
      <c r="E448" s="73"/>
      <c r="F448" s="73"/>
      <c r="G448" s="73"/>
      <c r="H448" s="73"/>
      <c r="I448" s="73"/>
      <c r="J448" s="73"/>
    </row>
    <row r="449" spans="1:10" ht="12.75">
      <c r="A449" s="73"/>
      <c r="B449" s="73"/>
      <c r="C449" s="73"/>
      <c r="D449" s="73"/>
      <c r="E449" s="73"/>
      <c r="F449" s="73"/>
      <c r="G449" s="73"/>
      <c r="H449" s="73"/>
      <c r="I449" s="73"/>
      <c r="J449" s="73"/>
    </row>
    <row r="450" spans="1:10" ht="12.75">
      <c r="A450" s="73"/>
      <c r="B450" s="73"/>
      <c r="C450" s="73"/>
      <c r="D450" s="73"/>
      <c r="E450" s="73"/>
      <c r="F450" s="73"/>
      <c r="G450" s="73"/>
      <c r="H450" s="73"/>
      <c r="I450" s="73"/>
      <c r="J450" s="73"/>
    </row>
    <row r="451" spans="1:10" ht="12.75">
      <c r="A451" s="73"/>
      <c r="B451" s="73"/>
      <c r="C451" s="73"/>
      <c r="D451" s="73"/>
      <c r="E451" s="73"/>
      <c r="F451" s="73"/>
      <c r="G451" s="73"/>
      <c r="H451" s="73"/>
      <c r="I451" s="73"/>
      <c r="J451" s="73"/>
    </row>
    <row r="452" spans="1:10" ht="12.75">
      <c r="A452" s="73"/>
      <c r="B452" s="73"/>
      <c r="C452" s="73"/>
      <c r="D452" s="73"/>
      <c r="E452" s="73"/>
      <c r="F452" s="73"/>
      <c r="G452" s="73"/>
      <c r="H452" s="73"/>
      <c r="I452" s="73"/>
      <c r="J452" s="73"/>
    </row>
    <row r="453" ht="12.75">
      <c r="A453" s="73"/>
    </row>
  </sheetData>
  <sheetProtection/>
  <mergeCells count="11">
    <mergeCell ref="D428:H428"/>
    <mergeCell ref="A2:K2"/>
    <mergeCell ref="D6:H6"/>
    <mergeCell ref="K4:K5"/>
    <mergeCell ref="H3:I3"/>
    <mergeCell ref="A4:A5"/>
    <mergeCell ref="B4:B5"/>
    <mergeCell ref="I4:I5"/>
    <mergeCell ref="C4:C5"/>
    <mergeCell ref="D4:H5"/>
    <mergeCell ref="J4:J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">
      <selection activeCell="A2" sqref="A2:DF37"/>
    </sheetView>
  </sheetViews>
  <sheetFormatPr defaultColWidth="9.140625" defaultRowHeight="12.75"/>
  <cols>
    <col min="1" max="1" width="2.57421875" style="130" customWidth="1"/>
    <col min="2" max="3" width="3.140625" style="130" customWidth="1"/>
    <col min="4" max="27" width="0.85546875" style="130" customWidth="1"/>
    <col min="28" max="28" width="6.28125" style="130" customWidth="1"/>
    <col min="29" max="33" width="0.85546875" style="130" customWidth="1"/>
    <col min="34" max="34" width="0.85546875" style="130" hidden="1" customWidth="1"/>
    <col min="35" max="35" width="0.85546875" style="130" customWidth="1"/>
    <col min="36" max="36" width="1.1484375" style="130" customWidth="1"/>
    <col min="37" max="37" width="1.28515625" style="130" customWidth="1"/>
    <col min="38" max="38" width="0.9921875" style="130" customWidth="1"/>
    <col min="39" max="40" width="1.1484375" style="130" customWidth="1"/>
    <col min="41" max="43" width="0.85546875" style="130" customWidth="1"/>
    <col min="44" max="45" width="0.13671875" style="130" customWidth="1"/>
    <col min="46" max="47" width="0.85546875" style="130" hidden="1" customWidth="1"/>
    <col min="48" max="48" width="11.421875" style="130" customWidth="1"/>
    <col min="49" max="49" width="0.85546875" style="130" customWidth="1"/>
    <col min="50" max="51" width="0.85546875" style="130" hidden="1" customWidth="1"/>
    <col min="52" max="63" width="0.85546875" style="130" customWidth="1"/>
    <col min="64" max="64" width="0.71875" style="130" customWidth="1"/>
    <col min="65" max="65" width="3.140625" style="130" customWidth="1"/>
    <col min="66" max="66" width="0.85546875" style="130" hidden="1" customWidth="1"/>
    <col min="67" max="67" width="0.42578125" style="130" hidden="1" customWidth="1"/>
    <col min="68" max="69" width="0.85546875" style="130" hidden="1" customWidth="1"/>
    <col min="70" max="70" width="0.2890625" style="130" hidden="1" customWidth="1"/>
    <col min="71" max="74" width="0.85546875" style="130" hidden="1" customWidth="1"/>
    <col min="75" max="87" width="0.85546875" style="130" customWidth="1"/>
    <col min="88" max="91" width="0.85546875" style="130" hidden="1" customWidth="1"/>
    <col min="92" max="92" width="3.57421875" style="130" customWidth="1"/>
    <col min="93" max="107" width="0.85546875" style="130" customWidth="1"/>
    <col min="108" max="108" width="0.2890625" style="130" customWidth="1"/>
    <col min="109" max="109" width="0.9921875" style="129" customWidth="1"/>
    <col min="110" max="110" width="2.421875" style="129" hidden="1" customWidth="1"/>
    <col min="111" max="16384" width="9.140625" style="129" customWidth="1"/>
  </cols>
  <sheetData>
    <row r="1" spans="109:110" ht="12.75">
      <c r="DE1" s="130"/>
      <c r="DF1" s="134" t="s">
        <v>598</v>
      </c>
    </row>
    <row r="2" spans="1:110" ht="12.75">
      <c r="A2" s="270" t="s">
        <v>597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</row>
    <row r="3" spans="1:110" ht="39" customHeight="1">
      <c r="A3" s="271" t="s">
        <v>596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 t="s">
        <v>595</v>
      </c>
      <c r="AD3" s="272"/>
      <c r="AE3" s="272"/>
      <c r="AF3" s="272"/>
      <c r="AG3" s="272"/>
      <c r="AH3" s="272"/>
      <c r="AI3" s="272" t="s">
        <v>594</v>
      </c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 t="s">
        <v>593</v>
      </c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 t="s">
        <v>20</v>
      </c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 t="s">
        <v>21</v>
      </c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</row>
    <row r="4" spans="1:110" ht="13.5" thickBot="1">
      <c r="A4" s="273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>
        <v>2</v>
      </c>
      <c r="AD4" s="275"/>
      <c r="AE4" s="275"/>
      <c r="AF4" s="275"/>
      <c r="AG4" s="275"/>
      <c r="AH4" s="275"/>
      <c r="AI4" s="275">
        <v>3</v>
      </c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>
        <v>4</v>
      </c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>
        <v>5</v>
      </c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>
        <v>6</v>
      </c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</row>
    <row r="5" spans="1:110" ht="25.5" customHeight="1">
      <c r="A5" s="276" t="s">
        <v>592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7"/>
      <c r="AC5" s="278" t="s">
        <v>415</v>
      </c>
      <c r="AD5" s="279"/>
      <c r="AE5" s="279"/>
      <c r="AF5" s="279"/>
      <c r="AG5" s="279"/>
      <c r="AH5" s="279"/>
      <c r="AI5" s="279" t="s">
        <v>450</v>
      </c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80">
        <f>AZ6+AZ18</f>
        <v>1980617</v>
      </c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>
        <f>BW18</f>
        <v>-22902223.700000007</v>
      </c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>
        <f>AZ5-BW5</f>
        <v>24882840.700000007</v>
      </c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</row>
    <row r="6" spans="1:110" ht="12.75" customHeight="1">
      <c r="A6" s="281" t="s">
        <v>28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83" t="s">
        <v>417</v>
      </c>
      <c r="AD6" s="284"/>
      <c r="AE6" s="284"/>
      <c r="AF6" s="284"/>
      <c r="AG6" s="284"/>
      <c r="AH6" s="285"/>
      <c r="AI6" s="289" t="s">
        <v>66</v>
      </c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5"/>
      <c r="AZ6" s="291">
        <f>AZ9</f>
        <v>0</v>
      </c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3"/>
      <c r="BW6" s="291">
        <v>0</v>
      </c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291">
        <v>0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3"/>
    </row>
    <row r="7" spans="1:110" ht="36.75" customHeight="1">
      <c r="A7" s="297" t="s">
        <v>591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8"/>
      <c r="AC7" s="286"/>
      <c r="AD7" s="287"/>
      <c r="AE7" s="287"/>
      <c r="AF7" s="287"/>
      <c r="AG7" s="287"/>
      <c r="AH7" s="288"/>
      <c r="AI7" s="290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8"/>
      <c r="AZ7" s="294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6"/>
      <c r="BW7" s="294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6"/>
      <c r="CO7" s="294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6"/>
    </row>
    <row r="8" spans="1:110" ht="15" customHeight="1">
      <c r="A8" s="305" t="s">
        <v>418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6"/>
      <c r="AC8" s="302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</row>
    <row r="9" spans="1:110" ht="29.25" customHeight="1">
      <c r="A9" s="299" t="s">
        <v>590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1"/>
      <c r="AC9" s="302" t="s">
        <v>417</v>
      </c>
      <c r="AD9" s="303"/>
      <c r="AE9" s="303"/>
      <c r="AF9" s="303"/>
      <c r="AG9" s="303"/>
      <c r="AH9" s="303"/>
      <c r="AI9" s="303" t="s">
        <v>589</v>
      </c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4">
        <f>AZ10</f>
        <v>0</v>
      </c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>
        <f>BW10</f>
        <v>0</v>
      </c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>
        <f>CO10</f>
        <v>0</v>
      </c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</row>
    <row r="10" spans="1:110" ht="36" customHeight="1">
      <c r="A10" s="299" t="s">
        <v>588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1"/>
      <c r="AC10" s="302" t="s">
        <v>417</v>
      </c>
      <c r="AD10" s="303"/>
      <c r="AE10" s="303"/>
      <c r="AF10" s="303"/>
      <c r="AG10" s="303"/>
      <c r="AH10" s="303"/>
      <c r="AI10" s="303" t="s">
        <v>587</v>
      </c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4">
        <f>AZ11</f>
        <v>0</v>
      </c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>
        <f>BW11</f>
        <v>0</v>
      </c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>
        <f>CO11</f>
        <v>0</v>
      </c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</row>
    <row r="11" spans="1:110" ht="49.5" customHeight="1">
      <c r="A11" s="299" t="s">
        <v>586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  <c r="AC11" s="302" t="s">
        <v>417</v>
      </c>
      <c r="AD11" s="303"/>
      <c r="AE11" s="303"/>
      <c r="AF11" s="303"/>
      <c r="AG11" s="303"/>
      <c r="AH11" s="303"/>
      <c r="AI11" s="303" t="s">
        <v>585</v>
      </c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4">
        <v>0</v>
      </c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>
        <v>0</v>
      </c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>
        <f>AZ11-BW11</f>
        <v>0</v>
      </c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</row>
    <row r="12" spans="1:110" ht="50.25" customHeight="1">
      <c r="A12" s="299" t="s">
        <v>584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1"/>
      <c r="AC12" s="302" t="s">
        <v>417</v>
      </c>
      <c r="AD12" s="303"/>
      <c r="AE12" s="303"/>
      <c r="AF12" s="303"/>
      <c r="AG12" s="303"/>
      <c r="AH12" s="303"/>
      <c r="AI12" s="303" t="s">
        <v>583</v>
      </c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4">
        <v>2000000</v>
      </c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>
        <v>0</v>
      </c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>
        <f>AZ12</f>
        <v>2000000</v>
      </c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</row>
    <row r="13" spans="1:110" ht="62.25" customHeight="1">
      <c r="A13" s="299" t="s">
        <v>582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1"/>
      <c r="AC13" s="302" t="s">
        <v>417</v>
      </c>
      <c r="AD13" s="303"/>
      <c r="AE13" s="303"/>
      <c r="AF13" s="303"/>
      <c r="AG13" s="303"/>
      <c r="AH13" s="303"/>
      <c r="AI13" s="303" t="s">
        <v>581</v>
      </c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4">
        <v>2000000</v>
      </c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>
        <v>0</v>
      </c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>
        <f>AZ13</f>
        <v>2000000</v>
      </c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</row>
    <row r="14" spans="1:110" ht="61.5" customHeight="1">
      <c r="A14" s="307" t="s">
        <v>580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9"/>
      <c r="AC14" s="302" t="s">
        <v>417</v>
      </c>
      <c r="AD14" s="303"/>
      <c r="AE14" s="303"/>
      <c r="AF14" s="303"/>
      <c r="AG14" s="303"/>
      <c r="AH14" s="303"/>
      <c r="AI14" s="303" t="s">
        <v>579</v>
      </c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4">
        <v>-2000000</v>
      </c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>
        <v>0</v>
      </c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>
        <f>AZ14</f>
        <v>-2000000</v>
      </c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</row>
    <row r="15" spans="1:110" ht="62.25" customHeight="1">
      <c r="A15" s="307" t="s">
        <v>578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9"/>
      <c r="AC15" s="302" t="s">
        <v>417</v>
      </c>
      <c r="AD15" s="303"/>
      <c r="AE15" s="303"/>
      <c r="AF15" s="303"/>
      <c r="AG15" s="303"/>
      <c r="AH15" s="303"/>
      <c r="AI15" s="303" t="s">
        <v>577</v>
      </c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4">
        <v>-2000000</v>
      </c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>
        <v>0</v>
      </c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>
        <f>AZ15</f>
        <v>-2000000</v>
      </c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</row>
    <row r="16" spans="1:110" ht="31.5" customHeight="1">
      <c r="A16" s="305" t="s">
        <v>576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6"/>
      <c r="AC16" s="302" t="s">
        <v>423</v>
      </c>
      <c r="AD16" s="303"/>
      <c r="AE16" s="303"/>
      <c r="AF16" s="303"/>
      <c r="AG16" s="303"/>
      <c r="AH16" s="303"/>
      <c r="AI16" s="303" t="s">
        <v>66</v>
      </c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4">
        <v>0</v>
      </c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>
        <v>0</v>
      </c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>
        <f>AZ16</f>
        <v>0</v>
      </c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</row>
    <row r="17" spans="1:110" ht="15.75" customHeight="1">
      <c r="A17" s="305" t="s">
        <v>418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6"/>
      <c r="AC17" s="302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</row>
    <row r="18" spans="1:110" ht="25.5" customHeight="1">
      <c r="A18" s="311" t="s">
        <v>575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2"/>
      <c r="AC18" s="302" t="s">
        <v>425</v>
      </c>
      <c r="AD18" s="303"/>
      <c r="AE18" s="303"/>
      <c r="AF18" s="303"/>
      <c r="AG18" s="303"/>
      <c r="AH18" s="303"/>
      <c r="AI18" s="303" t="s">
        <v>435</v>
      </c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4">
        <f>AZ19+AZ23</f>
        <v>1980617</v>
      </c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>
        <f>BW19+BW23</f>
        <v>-22902223.700000007</v>
      </c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>
        <f>AZ18-BW18</f>
        <v>24882840.700000007</v>
      </c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</row>
    <row r="19" spans="1:110" ht="25.5" customHeight="1">
      <c r="A19" s="305" t="s">
        <v>574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6"/>
      <c r="AC19" s="302" t="s">
        <v>432</v>
      </c>
      <c r="AD19" s="303"/>
      <c r="AE19" s="303"/>
      <c r="AF19" s="303"/>
      <c r="AG19" s="303"/>
      <c r="AH19" s="303"/>
      <c r="AI19" s="303" t="s">
        <v>433</v>
      </c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4">
        <f>AZ20</f>
        <v>-87679815</v>
      </c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>
        <f>BW20</f>
        <v>-42298274.88</v>
      </c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13" t="s">
        <v>450</v>
      </c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</row>
    <row r="20" spans="1:110" ht="27.75" customHeight="1">
      <c r="A20" s="305" t="s">
        <v>573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6"/>
      <c r="AC20" s="302" t="s">
        <v>432</v>
      </c>
      <c r="AD20" s="303"/>
      <c r="AE20" s="303"/>
      <c r="AF20" s="303"/>
      <c r="AG20" s="303"/>
      <c r="AH20" s="303"/>
      <c r="AI20" s="303" t="s">
        <v>572</v>
      </c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4">
        <f>AZ21</f>
        <v>-87679815</v>
      </c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>
        <f>BW21</f>
        <v>-42298274.88</v>
      </c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13" t="s">
        <v>450</v>
      </c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</row>
    <row r="21" spans="1:110" ht="23.25" customHeight="1">
      <c r="A21" s="311" t="s">
        <v>571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2"/>
      <c r="AC21" s="302" t="s">
        <v>432</v>
      </c>
      <c r="AD21" s="303"/>
      <c r="AE21" s="303"/>
      <c r="AF21" s="303"/>
      <c r="AG21" s="303"/>
      <c r="AH21" s="303"/>
      <c r="AI21" s="303" t="s">
        <v>570</v>
      </c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4">
        <f>AZ22</f>
        <v>-87679815</v>
      </c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>
        <f>BW22</f>
        <v>-42298274.88</v>
      </c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13" t="s">
        <v>450</v>
      </c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</row>
    <row r="22" spans="1:110" ht="25.5" customHeight="1">
      <c r="A22" s="305" t="s">
        <v>569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6"/>
      <c r="AC22" s="302" t="s">
        <v>432</v>
      </c>
      <c r="AD22" s="303"/>
      <c r="AE22" s="303"/>
      <c r="AF22" s="303"/>
      <c r="AG22" s="303"/>
      <c r="AH22" s="303"/>
      <c r="AI22" s="303" t="s">
        <v>440</v>
      </c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>
        <f>-Доходы!D19+'Источники '!AZ15:BV15</f>
        <v>-87679815</v>
      </c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>
        <f>-Доходы!E19</f>
        <v>-42298274.88</v>
      </c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13" t="s">
        <v>450</v>
      </c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</row>
    <row r="23" spans="1:110" ht="14.25" customHeight="1">
      <c r="A23" s="311" t="s">
        <v>568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2"/>
      <c r="AC23" s="302" t="s">
        <v>443</v>
      </c>
      <c r="AD23" s="303"/>
      <c r="AE23" s="303"/>
      <c r="AF23" s="303"/>
      <c r="AG23" s="303"/>
      <c r="AH23" s="303"/>
      <c r="AI23" s="303" t="s">
        <v>444</v>
      </c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4">
        <f>'Расходы '!I6+'Источники '!AZ13:BV13</f>
        <v>89660432</v>
      </c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>
        <f>'Расходы '!J6</f>
        <v>19396051.179999996</v>
      </c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13" t="s">
        <v>450</v>
      </c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</row>
    <row r="24" spans="1:110" ht="24" customHeight="1">
      <c r="A24" s="311" t="s">
        <v>567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2"/>
      <c r="AC24" s="302" t="s">
        <v>443</v>
      </c>
      <c r="AD24" s="303"/>
      <c r="AE24" s="303"/>
      <c r="AF24" s="303"/>
      <c r="AG24" s="303"/>
      <c r="AH24" s="303"/>
      <c r="AI24" s="303" t="s">
        <v>566</v>
      </c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4">
        <f>AZ23</f>
        <v>89660432</v>
      </c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>
        <f>BW23</f>
        <v>19396051.179999996</v>
      </c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13" t="s">
        <v>450</v>
      </c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</row>
    <row r="25" spans="1:110" ht="24" customHeight="1">
      <c r="A25" s="311" t="s">
        <v>565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2"/>
      <c r="AC25" s="302" t="s">
        <v>443</v>
      </c>
      <c r="AD25" s="303"/>
      <c r="AE25" s="303"/>
      <c r="AF25" s="303"/>
      <c r="AG25" s="303"/>
      <c r="AH25" s="303"/>
      <c r="AI25" s="303" t="s">
        <v>564</v>
      </c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4">
        <f>AZ24</f>
        <v>89660432</v>
      </c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>
        <f>BW24</f>
        <v>19396051.179999996</v>
      </c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13" t="s">
        <v>450</v>
      </c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</row>
    <row r="26" spans="1:110" ht="22.5" customHeight="1">
      <c r="A26" s="311" t="s">
        <v>563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2"/>
      <c r="AC26" s="302" t="s">
        <v>443</v>
      </c>
      <c r="AD26" s="303"/>
      <c r="AE26" s="303"/>
      <c r="AF26" s="303"/>
      <c r="AG26" s="303"/>
      <c r="AH26" s="303"/>
      <c r="AI26" s="303" t="s">
        <v>448</v>
      </c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4">
        <f>AZ25</f>
        <v>89660432</v>
      </c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>
        <f>BW25</f>
        <v>19396051.179999996</v>
      </c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13" t="s">
        <v>450</v>
      </c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</row>
    <row r="27" spans="30:110" ht="12.75">
      <c r="AD27" s="133"/>
      <c r="AE27" s="133"/>
      <c r="AF27" s="133"/>
      <c r="AG27" s="133"/>
      <c r="DE27" s="130"/>
      <c r="DF27" s="130"/>
    </row>
    <row r="28" spans="1:110" ht="12.75">
      <c r="A28" s="130" t="s">
        <v>562</v>
      </c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BD28" s="315" t="s">
        <v>561</v>
      </c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DE28" s="130"/>
      <c r="DF28" s="130"/>
    </row>
    <row r="29" spans="19:110" ht="12.75">
      <c r="S29" s="314" t="s">
        <v>556</v>
      </c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BD29" s="314" t="s">
        <v>555</v>
      </c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DE29" s="130"/>
      <c r="DF29" s="130"/>
    </row>
    <row r="30" spans="19:110" ht="12.75"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DE30" s="130"/>
      <c r="DF30" s="130"/>
    </row>
    <row r="31" spans="1:110" ht="12.75">
      <c r="A31" s="130" t="s">
        <v>560</v>
      </c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K31" s="315" t="s">
        <v>557</v>
      </c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E31" s="130"/>
      <c r="DF31" s="130"/>
    </row>
    <row r="32" spans="1:110" ht="12.75">
      <c r="A32" s="130" t="s">
        <v>559</v>
      </c>
      <c r="Z32" s="314" t="s">
        <v>556</v>
      </c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K32" s="314" t="s">
        <v>555</v>
      </c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E32" s="130"/>
      <c r="DF32" s="130"/>
    </row>
    <row r="33" spans="26:110" ht="12.75"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E33" s="130"/>
      <c r="DF33" s="130"/>
    </row>
    <row r="34" spans="1:110" ht="12.75">
      <c r="A34" s="130" t="s">
        <v>558</v>
      </c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BD34" s="315" t="s">
        <v>557</v>
      </c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DE34" s="130"/>
      <c r="DF34" s="130"/>
    </row>
    <row r="35" spans="19:110" ht="12.75">
      <c r="S35" s="314" t="s">
        <v>556</v>
      </c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BD35" s="314" t="s">
        <v>555</v>
      </c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DE35" s="130"/>
      <c r="DF35" s="130"/>
    </row>
    <row r="36" spans="47:110" ht="12.75">
      <c r="AU36" s="131"/>
      <c r="DE36" s="130"/>
      <c r="DF36" s="130"/>
    </row>
    <row r="37" spans="1:110" ht="12.75">
      <c r="A37" s="316" t="s">
        <v>554</v>
      </c>
      <c r="B37" s="316"/>
      <c r="C37" s="287" t="s">
        <v>509</v>
      </c>
      <c r="D37" s="287"/>
      <c r="E37" s="287"/>
      <c r="F37" s="287"/>
      <c r="G37" s="317" t="s">
        <v>554</v>
      </c>
      <c r="H37" s="317"/>
      <c r="I37" s="318" t="s">
        <v>911</v>
      </c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9">
        <v>20</v>
      </c>
      <c r="AH37" s="319"/>
      <c r="AI37" s="319"/>
      <c r="AJ37" s="319"/>
      <c r="AK37" s="320" t="s">
        <v>744</v>
      </c>
      <c r="AL37" s="320"/>
      <c r="AM37" s="130" t="s">
        <v>553</v>
      </c>
      <c r="DE37" s="130"/>
      <c r="DF37" s="130"/>
    </row>
    <row r="38" spans="109:110" ht="12.75" hidden="1">
      <c r="DE38" s="130"/>
      <c r="DF38" s="130"/>
    </row>
  </sheetData>
  <sheetProtection/>
  <mergeCells count="158">
    <mergeCell ref="S28:AX28"/>
    <mergeCell ref="BD28:CS28"/>
    <mergeCell ref="S29:AX29"/>
    <mergeCell ref="BD29:CS29"/>
    <mergeCell ref="Z31:BE31"/>
    <mergeCell ref="BK31:CZ31"/>
    <mergeCell ref="A10:AB10"/>
    <mergeCell ref="AC10:AH10"/>
    <mergeCell ref="AI10:AY10"/>
    <mergeCell ref="AZ10:BV10"/>
    <mergeCell ref="BW10:CN10"/>
    <mergeCell ref="CO10:DF10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2017-10-04T15:35:46Z</cp:lastPrinted>
  <dcterms:created xsi:type="dcterms:W3CDTF">2016-01-07T08:35:26Z</dcterms:created>
  <dcterms:modified xsi:type="dcterms:W3CDTF">2017-10-09T09:37:09Z</dcterms:modified>
  <cp:category/>
  <cp:version/>
  <cp:contentType/>
  <cp:contentStatus/>
</cp:coreProperties>
</file>